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45" tabRatio="840" activeTab="0"/>
  </bookViews>
  <sheets>
    <sheet name="zakładka nr 1" sheetId="1" r:id="rId1"/>
    <sheet name="zakładka nr 5 " sheetId="2" r:id="rId2"/>
    <sheet name="zakładka nr 2" sheetId="3" r:id="rId3"/>
    <sheet name="zakładka nr 3 " sheetId="4" r:id="rId4"/>
    <sheet name="zakładka nr 4 " sheetId="5" r:id="rId5"/>
    <sheet name="zakładka nr 6" sheetId="6" r:id="rId6"/>
  </sheets>
  <definedNames>
    <definedName name="_xlnm.Print_Area" localSheetId="2">'zakładka nr 2'!$A$3:$F$53</definedName>
    <definedName name="_xlnm.Print_Area" localSheetId="3">'zakładka nr 3 '!$A$1:$F$79</definedName>
    <definedName name="_xlnm.Print_Area" localSheetId="1">'zakładka nr 5 '!$A$1:$L$46</definedName>
  </definedNames>
  <calcPr fullCalcOnLoad="1"/>
</workbook>
</file>

<file path=xl/sharedStrings.xml><?xml version="1.0" encoding="utf-8"?>
<sst xmlns="http://schemas.openxmlformats.org/spreadsheetml/2006/main" count="711" uniqueCount="346">
  <si>
    <t>NIP</t>
  </si>
  <si>
    <t>Serwery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</si>
  <si>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</si>
  <si>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</si>
  <si>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</si>
  <si>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</si>
  <si>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</si>
  <si>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</si>
  <si>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</si>
  <si>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</si>
  <si>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</si>
  <si>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</si>
  <si>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</si>
  <si>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</si>
  <si>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</si>
  <si>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</si>
  <si>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</si>
  <si>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</si>
  <si>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</si>
  <si>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TAK</t>
  </si>
  <si>
    <t>3.1</t>
  </si>
  <si>
    <t>4.1</t>
  </si>
  <si>
    <t>Czy obiekt jest użytkowany?</t>
  </si>
  <si>
    <t>Gotówka i inne wartości pieniężne</t>
  </si>
  <si>
    <t>Kserokopiarki, urządzenia wielofunkcyjne</t>
  </si>
  <si>
    <t>Monitoring, urządzenia alarmowe</t>
  </si>
  <si>
    <t>Centrale telefoniczne, faksy, aparaty telefoniczne</t>
  </si>
  <si>
    <t>Mienie pracownicze</t>
  </si>
  <si>
    <t>Przedmiot ubezpieczenia</t>
  </si>
  <si>
    <t>Suma ubezpieczenia</t>
  </si>
  <si>
    <t>Lp.</t>
  </si>
  <si>
    <t>L.p.</t>
  </si>
  <si>
    <t>Środki obrotowe</t>
  </si>
  <si>
    <t>Rok produkcji</t>
  </si>
  <si>
    <t>Rodzaj mienia</t>
  </si>
  <si>
    <t>REGON</t>
  </si>
  <si>
    <t>Miejsca ubezpieczenia</t>
  </si>
  <si>
    <t>Nazwa jednostki</t>
  </si>
  <si>
    <t>Siedziba</t>
  </si>
  <si>
    <t>Rodzaj sprzętu</t>
  </si>
  <si>
    <t>Łączna suma ubezpieczenia</t>
  </si>
  <si>
    <t>Zwiększone koszty działalności</t>
  </si>
  <si>
    <t>-</t>
  </si>
  <si>
    <t>Wymienne nośniki danych</t>
  </si>
  <si>
    <t>Lokalizacja / przeznaczenie</t>
  </si>
  <si>
    <t>Rok budowy</t>
  </si>
  <si>
    <t>Sprawne urządzenia odgromowe</t>
  </si>
  <si>
    <t>Materiały konstrukcyjne</t>
  </si>
  <si>
    <t>Ściany</t>
  </si>
  <si>
    <t>Stropy</t>
  </si>
  <si>
    <t>Stropodach</t>
  </si>
  <si>
    <t>Pokrycie dachu</t>
  </si>
  <si>
    <t>Sprzęt stacjonarny</t>
  </si>
  <si>
    <t>Sprzęt przenośny</t>
  </si>
  <si>
    <t>Maszyny, urządzenia i wyposażenie</t>
  </si>
  <si>
    <t>Nakłady inwestycyjne / adaptacyjne</t>
  </si>
  <si>
    <t>Środki niskocenne</t>
  </si>
  <si>
    <t xml:space="preserve">Budowle nieobjęte ochroną w systemie sum stałych (ogrodzenia, balustrady, przystanki, wiaty, maszty flagowe, drogi i chodniki wewnętrzne, place, sieci wod.-kan. wraz 
z przyłączami i pokrywami, kanalizacje wraz z przyłączami i pokrywami: deszczowe, wodociągowe, sanitarne, teletechniczne, co, gazowe itp., obiekty małej architektury itp.). </t>
  </si>
  <si>
    <t xml:space="preserve">Urządzenia i wyposażenie zewnętrzne nie objęte ochroną w systemie sum stałych (np. iluminacje budynków, hydranty, pojemniki i kosze na śmieci i surowce wtórne, wyposażenie placów zabaw, parków, skwerów, boisk, ławki itp.).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</si>
  <si>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</si>
  <si>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</si>
  <si>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</si>
  <si>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</si>
  <si>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</si>
  <si>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</si>
  <si>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Ubezpieczony</t>
  </si>
  <si>
    <t>osobowy</t>
  </si>
  <si>
    <t>Przeprowadzone remonty</t>
  </si>
  <si>
    <t>Zbiory biblioteczne, ksiegozbiory oraz materiały archiwalne</t>
  </si>
  <si>
    <t>A. Łączne sumy ubezpieczenia</t>
  </si>
  <si>
    <t>B. Sumy ubezpieczenia w poszczególnych jednostkach organizacyjnych i instytucjach kultury</t>
  </si>
  <si>
    <t>Gmina Stanisławów</t>
  </si>
  <si>
    <t>ul. Rynek 32, 05-304 Stanisławów</t>
  </si>
  <si>
    <t>ul. Szkolna 4A, 05-304 Stanisławów</t>
  </si>
  <si>
    <t>- zł</t>
  </si>
  <si>
    <t>Zespół Szkolny w Ładzyniu</t>
  </si>
  <si>
    <t>Kotłownia</t>
  </si>
  <si>
    <t>ul. Szkolna 16, Pustelnik, 05-304 Stanisławów</t>
  </si>
  <si>
    <t>ul. Szkolna 4, Ładzyń, 05-304 Stanisławów</t>
  </si>
  <si>
    <t>Budynek szkoła podstawowa+kuchnia</t>
  </si>
  <si>
    <t>1987-1993</t>
  </si>
  <si>
    <t>Zespół Szkolny w Stanisławowie</t>
  </si>
  <si>
    <t>01.01.1981</t>
  </si>
  <si>
    <t>01.01.2000</t>
  </si>
  <si>
    <t>PZ44LM1078</t>
  </si>
  <si>
    <t>WM1992F</t>
  </si>
  <si>
    <t>01.01.1985</t>
  </si>
  <si>
    <t>01.01.2010</t>
  </si>
  <si>
    <t>SZ9R35025A0RE3401</t>
  </si>
  <si>
    <t>01.01.1993</t>
  </si>
  <si>
    <t>WV2ZZZ70ZPH063418</t>
  </si>
  <si>
    <t>1.17</t>
  </si>
  <si>
    <t>1.18</t>
  </si>
  <si>
    <t>1.19</t>
  </si>
  <si>
    <t>1.20</t>
  </si>
  <si>
    <t>1.21</t>
  </si>
  <si>
    <t>Budynek stacji uzdatniania wodyw Sokólu</t>
  </si>
  <si>
    <t>2013 r. - termomodernizacja</t>
  </si>
  <si>
    <t>przed 1966 r.</t>
  </si>
  <si>
    <t>2008 r. - przebudowa</t>
  </si>
  <si>
    <t>przed wojną</t>
  </si>
  <si>
    <t>1987 r. -1988 r. - remont kapitalny</t>
  </si>
  <si>
    <t>2014 r. - remont</t>
  </si>
  <si>
    <t>1966 + remonty</t>
  </si>
  <si>
    <t>1952 + remonty</t>
  </si>
  <si>
    <t>1928 + remonty</t>
  </si>
  <si>
    <t>1996 r. - przebudowa</t>
  </si>
  <si>
    <t>2015-2016</t>
  </si>
  <si>
    <t>Suma</t>
  </si>
  <si>
    <t>Budynek mieszkalny, 4 lokale, ul. Lubelska, 05-304 Stanisławów</t>
  </si>
  <si>
    <t>Budynek mieszkalny, 4 lokale, ul. Zachodnia 5, 05-304 Stanisławów</t>
  </si>
  <si>
    <t>Budynek mieszkalny, 2 lokale, ul. Szkolna 6, 05-304 Stanisławów</t>
  </si>
  <si>
    <t>Budynek biurowy Urzędu Gminy w Stanisławowie, ul. Rynek 32-2, kondygnacje i piwnice</t>
  </si>
  <si>
    <t>Budynek zabytkowy w GOK, ul. Runek 31, 05-304 Stanisławów</t>
  </si>
  <si>
    <t>Budynek Świetlicy Wiejskiej we Wsi Cisówka 59a</t>
  </si>
  <si>
    <t>Budynek Świetlicy Wiejskiej we Wsi Wólka Czarnińska 49c</t>
  </si>
  <si>
    <t>Budynek Świetlicy Wiejskiej we Wsi Szymankowszczyzna</t>
  </si>
  <si>
    <t>Budowa świetlico-remizy w Ładzyniu, ul. Stanisławowska 12 (2 kondygnacje)</t>
  </si>
  <si>
    <t>Budynek garażu OSP Stanisławów, ul. Szkolna 10 (drugi bydunek)</t>
  </si>
  <si>
    <t>Remiza OSP w Stanisławowie, ul. Szkolna 10, 05-304 Stanisławów</t>
  </si>
  <si>
    <t>Budynek garażu OSP w Ładzyniu, ul. Stanisławowska 12 (drugi bydunek)</t>
  </si>
  <si>
    <t>Budynek remizy OSP Lubomin, Lubomin 16</t>
  </si>
  <si>
    <t>Budynek remizy OSP w Czarnej</t>
  </si>
  <si>
    <t>Budynek kotłowni przy Ośrodku Zdrowia w Stanisławowie, ul. Szkolna 6</t>
  </si>
  <si>
    <t>Budynek Ośrodka Zdrowia w Stanisławowie, ul. Szkolna 6</t>
  </si>
  <si>
    <t>Budynek garażu przy Ośrodku Zdrowia, ul. Szkolna 6</t>
  </si>
  <si>
    <t>Budynek techniczno-socjalny na oczyszczalni ścieków w Retkowie</t>
  </si>
  <si>
    <t>Budynek świetlico-remizy OSP Pustelnik</t>
  </si>
  <si>
    <t>Budynek świetlico-remizy OSP Rządza</t>
  </si>
  <si>
    <t>Razem</t>
  </si>
  <si>
    <r>
      <t>Pow. użytk. w m</t>
    </r>
    <r>
      <rPr>
        <b/>
        <vertAlign val="superscript"/>
        <sz val="10"/>
        <rFont val="Cambria"/>
        <family val="1"/>
      </rPr>
      <t>2</t>
    </r>
  </si>
  <si>
    <t>NIE</t>
  </si>
  <si>
    <t>murowane</t>
  </si>
  <si>
    <t>palny</t>
  </si>
  <si>
    <t>betonowy</t>
  </si>
  <si>
    <t>blacha</t>
  </si>
  <si>
    <t>papa termozgrzewalna</t>
  </si>
  <si>
    <t>płyty azbestowe</t>
  </si>
  <si>
    <t>WM 4690E</t>
  </si>
  <si>
    <t>WM 64873</t>
  </si>
  <si>
    <t>WM 6046F</t>
  </si>
  <si>
    <t>WM 2482H</t>
  </si>
  <si>
    <t>WM 3473H</t>
  </si>
  <si>
    <t>WM 3474H</t>
  </si>
  <si>
    <t>WM 3475H</t>
  </si>
  <si>
    <t>WM 3115H</t>
  </si>
  <si>
    <t>Skoda Fabia</t>
  </si>
  <si>
    <t>Mercedes Sprinter</t>
  </si>
  <si>
    <t>Mercedes Benz 208D</t>
  </si>
  <si>
    <t>Renault Kangoo</t>
  </si>
  <si>
    <t>Przyczepa na wodę</t>
  </si>
  <si>
    <t>18.09.1989</t>
  </si>
  <si>
    <t>22.10.2004</t>
  </si>
  <si>
    <t>13.12.1994</t>
  </si>
  <si>
    <t>12.12.2001</t>
  </si>
  <si>
    <t>05.10.2015</t>
  </si>
  <si>
    <t>P244L11759</t>
  </si>
  <si>
    <t>TMBDC46YX44132436</t>
  </si>
  <si>
    <t>WDB9036621R315037</t>
  </si>
  <si>
    <t>WDB6013671P328156</t>
  </si>
  <si>
    <t>VF1KC0BBF25745507</t>
  </si>
  <si>
    <t>WDB9676371L989182</t>
  </si>
  <si>
    <t>ul. Rynek 32, 05-304 Stanisławów;  ul. Rynek 31, 05-304 Stanisławów, ul. Lubelska 4, 05-304 Stanisławów; ul. Zachodnia 5, 05-304 Stanisławów; ul. Szkolna 6, 05-304 Stanisławów; Cisówka 59A, 05-304 Stanisławów; Wólka Czarnińska 46C, 05-304 Stanisławów; Szymankowszczyzna, 05-304 Stanisławów; ul. Szkolna 10, 05-304 Stanisławów; Lubomin 16, 05-304 Stanisławów; Ładzyń, ul. Stanisławowska 12, 05-304 Stanisławów; Czarna, 05-304 Stanisławów; Retków, 05-304 Stanisławów; Sokóle, 05-304 Stanisławów; Rządza, 05-304 Stanisławów; Pustelnik, 05-304 Stanisławów</t>
  </si>
  <si>
    <t>Urząd Gminy Stanisławów</t>
  </si>
  <si>
    <t>000551711</t>
  </si>
  <si>
    <t>Szkoła Podstawowa im. Armii Krajowej w Pustelniku</t>
  </si>
  <si>
    <t>001128363</t>
  </si>
  <si>
    <t>Gminny Ośrodek Kultury w Stanisławowie</t>
  </si>
  <si>
    <t>ul. Rynek 1, 05-304 Stanisławów</t>
  </si>
  <si>
    <t>000892978</t>
  </si>
  <si>
    <t>Gminna Biblioteka Publiczna w Stanisławowie</t>
  </si>
  <si>
    <t>Gminny Ośrodek Pomocy Społecznej w Stanisławowie</t>
  </si>
  <si>
    <t>005184565</t>
  </si>
  <si>
    <t xml:space="preserve">7. </t>
  </si>
  <si>
    <t xml:space="preserve">8. </t>
  </si>
  <si>
    <t>ul. Szkolna 4 i 4A, 05-304 Stanisławów</t>
  </si>
  <si>
    <t>PAWILON TYPU NAMYSŁOWSKI PRZEDSZKOLE </t>
  </si>
  <si>
    <t>BUDYNEK SZKOŁY PODSTAWOWEJ W STANISŁAWOWIE </t>
  </si>
  <si>
    <t>BUDYNEK GIMNAZJUM</t>
  </si>
  <si>
    <t>Projektory, rzutniki, aparaty fotograficzne, kamery, telefony komórkowe</t>
  </si>
  <si>
    <t xml:space="preserve">Projektory, rzutniki, aparaty fotograficzne, kamery, telefony komórkowe, </t>
  </si>
  <si>
    <t>BUDYNEK SZKOŁA</t>
  </si>
  <si>
    <t>DOBUDÓWKA PRZEDSZKOLE</t>
  </si>
  <si>
    <t xml:space="preserve">KOTŁOWNIA </t>
  </si>
  <si>
    <t> 1962</t>
  </si>
  <si>
    <t> 1998</t>
  </si>
  <si>
    <t>180 000,00</t>
  </si>
  <si>
    <t xml:space="preserve">Numer rejestracyjny </t>
  </si>
  <si>
    <t>Data pierwszej rejestracji</t>
  </si>
  <si>
    <t>Numer identyfikacyjny (VIN/ nadwozia/ podwozia/ ramy)</t>
  </si>
  <si>
    <t>Rodzaj i przeznaczenie pojazdu</t>
  </si>
  <si>
    <t>Dopuszczalna ładowność [kg]</t>
  </si>
  <si>
    <t>Pojemność silnika [ccm]</t>
  </si>
  <si>
    <t>Liczba miejsc</t>
  </si>
  <si>
    <t>Wartość netto/ brutto</t>
  </si>
  <si>
    <t>Okres ubezpieczenia 
OC</t>
  </si>
  <si>
    <t>Okres ubezpieczenia 
NW</t>
  </si>
  <si>
    <t>Okres ubezpieczenia
AC</t>
  </si>
  <si>
    <t>NW</t>
  </si>
  <si>
    <t>Od</t>
  </si>
  <si>
    <t>Do</t>
  </si>
  <si>
    <t>WM 23005</t>
  </si>
  <si>
    <t>STAR</t>
  </si>
  <si>
    <t>Pojazd specjalny</t>
  </si>
  <si>
    <t>SDU 0157</t>
  </si>
  <si>
    <t>46217</t>
  </si>
  <si>
    <t>WM 55944</t>
  </si>
  <si>
    <t>139618</t>
  </si>
  <si>
    <t>WM 89209</t>
  </si>
  <si>
    <t>WM 60238</t>
  </si>
  <si>
    <t>RPU</t>
  </si>
  <si>
    <t>20030</t>
  </si>
  <si>
    <t>Przyczepa wywrotka</t>
  </si>
  <si>
    <t>WM 66551</t>
  </si>
  <si>
    <t>Remorg R 350</t>
  </si>
  <si>
    <t>Przyczepka</t>
  </si>
  <si>
    <t>JELCZ</t>
  </si>
  <si>
    <t>AUTOSAN D-46</t>
  </si>
  <si>
    <t>05.11.2001</t>
  </si>
  <si>
    <t>Mercedes Benz Artego</t>
  </si>
  <si>
    <t>WM 2579J</t>
  </si>
  <si>
    <t>Opel Astra</t>
  </si>
  <si>
    <t>WOLOTGF354G082115</t>
  </si>
  <si>
    <t>Mercedes 100D</t>
  </si>
  <si>
    <t>31.12.1994</t>
  </si>
  <si>
    <t>WSA63133213167177</t>
  </si>
  <si>
    <t>WM 1374P</t>
  </si>
  <si>
    <t>SAM</t>
  </si>
  <si>
    <t>01.04.1994</t>
  </si>
  <si>
    <t>004453</t>
  </si>
  <si>
    <t>Przyczepka lekka</t>
  </si>
  <si>
    <t>WM 1002L</t>
  </si>
  <si>
    <t>Mercedes</t>
  </si>
  <si>
    <t>VSA63133313175014</t>
  </si>
  <si>
    <t>WM 2961P</t>
  </si>
  <si>
    <t>WIDPOL</t>
  </si>
  <si>
    <t>01.03.2018</t>
  </si>
  <si>
    <t>SX911A000J1AW1025</t>
  </si>
  <si>
    <t>WM 8610L</t>
  </si>
  <si>
    <t>Opel Astra Caravan</t>
  </si>
  <si>
    <t>22.12.2006</t>
  </si>
  <si>
    <t>WL0TGF357G063418</t>
  </si>
  <si>
    <t>WM 8611L</t>
  </si>
  <si>
    <t>12.10.2007</t>
  </si>
  <si>
    <t>WL0TGF357G152192</t>
  </si>
  <si>
    <t>29.12.2019</t>
  </si>
  <si>
    <t>28.12.2020</t>
  </si>
  <si>
    <t>07.12.2019</t>
  </si>
  <si>
    <t>06.12.2020</t>
  </si>
  <si>
    <t>28.11.2019</t>
  </si>
  <si>
    <t>27.11.2020</t>
  </si>
  <si>
    <t>01.12.2019</t>
  </si>
  <si>
    <t>30.11.2020</t>
  </si>
  <si>
    <t>08.10.2019</t>
  </si>
  <si>
    <t>07.10.2020</t>
  </si>
  <si>
    <t>05.10.2019</t>
  </si>
  <si>
    <t>04.10.2020</t>
  </si>
  <si>
    <t>07.03.2019</t>
  </si>
  <si>
    <t>06.03.2020</t>
  </si>
  <si>
    <t>01.03.2019</t>
  </si>
  <si>
    <t>28.02.2020</t>
  </si>
  <si>
    <t>28.05.2019</t>
  </si>
  <si>
    <t>27.05.2020</t>
  </si>
  <si>
    <t>26.02.2019</t>
  </si>
  <si>
    <t>25.02.2020</t>
  </si>
  <si>
    <t xml:space="preserve">WY11662 </t>
  </si>
  <si>
    <t>WY59072</t>
  </si>
  <si>
    <t>13.03.2019</t>
  </si>
  <si>
    <t>12.03.2020</t>
  </si>
  <si>
    <t>18.03.2019</t>
  </si>
  <si>
    <t>17.03.2020</t>
  </si>
  <si>
    <t>02.03.2019</t>
  </si>
  <si>
    <t>01.03.2020</t>
  </si>
  <si>
    <t>19.01.2019</t>
  </si>
  <si>
    <t>18.01.2020</t>
  </si>
  <si>
    <t>PRZEBIEG UBEZPIECZEŃ</t>
  </si>
  <si>
    <t>Ubezpieczenia majątkowe</t>
  </si>
  <si>
    <t>RYZYKO</t>
  </si>
  <si>
    <t>RAZEM</t>
  </si>
  <si>
    <t>data szkody</t>
  </si>
  <si>
    <t>kwota wypłaty</t>
  </si>
  <si>
    <t>Rezerwa</t>
  </si>
  <si>
    <t>Jednostka</t>
  </si>
  <si>
    <t>AR</t>
  </si>
  <si>
    <t>RAZEM AR:</t>
  </si>
  <si>
    <t>EEI</t>
  </si>
  <si>
    <t>RAZEM EEI:</t>
  </si>
  <si>
    <t>OC</t>
  </si>
  <si>
    <t>RAZEM OC:</t>
  </si>
  <si>
    <t>Podsumowanie ubezpieczeń majątkowych</t>
  </si>
  <si>
    <t>Ubezpieczenia komunikacyjne</t>
  </si>
  <si>
    <t>Nr rejestracyjny</t>
  </si>
  <si>
    <t xml:space="preserve">OC </t>
  </si>
  <si>
    <t xml:space="preserve">AC </t>
  </si>
  <si>
    <t>RAZEM AC:</t>
  </si>
  <si>
    <t>Ubezpieczenia NNW członków OSP</t>
  </si>
  <si>
    <t>Bezimienne</t>
  </si>
  <si>
    <t>RAZEM Bezimienne:</t>
  </si>
  <si>
    <t>PODSUMOWANIE ŁĄCZNE</t>
  </si>
  <si>
    <t>28.05.2016</t>
  </si>
  <si>
    <t>25.06.2016</t>
  </si>
  <si>
    <t>03.03.2017</t>
  </si>
  <si>
    <t>03.01.2017</t>
  </si>
  <si>
    <t>22.03.2017</t>
  </si>
  <si>
    <t>16.03.2018</t>
  </si>
  <si>
    <t>28.05.2018</t>
  </si>
  <si>
    <t>22.12.2019</t>
  </si>
  <si>
    <t>21.12.2020</t>
  </si>
  <si>
    <t>01.01.2020</t>
  </si>
  <si>
    <t>31.12.2020</t>
  </si>
  <si>
    <t>27.12.2019</t>
  </si>
  <si>
    <t>26.12.2020</t>
  </si>
  <si>
    <t>Mercedes Benz</t>
  </si>
  <si>
    <t>VSA6313333175014</t>
  </si>
  <si>
    <t>specjalny</t>
  </si>
  <si>
    <t>W0L0TGF3542145280</t>
  </si>
  <si>
    <t>1.23</t>
  </si>
  <si>
    <t xml:space="preserve">Hala Sportowa Pustelnik </t>
  </si>
  <si>
    <t>2.133,23</t>
  </si>
  <si>
    <t>1.22</t>
  </si>
  <si>
    <t>3.2</t>
  </si>
  <si>
    <t>4.4</t>
  </si>
  <si>
    <t>4.2</t>
  </si>
  <si>
    <t xml:space="preserve">Koszty odtworzenia danych i oprogramowania </t>
  </si>
  <si>
    <t>Znaki drogowe z konstrukcją wsporczą, elementy bezpieczeństwa ruchu drogowego, tablice z nazwami ulic, słupy oświetleniowe, lampy, sygnalizacja świetlna, oświetlenie uliczne</t>
  </si>
  <si>
    <t>2.2</t>
  </si>
  <si>
    <t>2.3</t>
  </si>
  <si>
    <t>4.3</t>
  </si>
  <si>
    <t>SALA GIMNASTYCZNA W STANISŁAWOWIE</t>
  </si>
  <si>
    <t>opel astra</t>
  </si>
  <si>
    <t>Volkswagen Transporter T4 KAT.</t>
  </si>
  <si>
    <t>STAR 266 B2</t>
  </si>
  <si>
    <t>STAR A 200</t>
  </si>
  <si>
    <t>STAR 244</t>
  </si>
  <si>
    <t>Marka/model pojazdu</t>
  </si>
  <si>
    <t xml:space="preserve">Budynki </t>
  </si>
  <si>
    <t>WM8898L</t>
  </si>
  <si>
    <t xml:space="preserve">STAR 266 </t>
  </si>
  <si>
    <t>28.12.2019</t>
  </si>
  <si>
    <t>27.12.2020</t>
  </si>
  <si>
    <t>WM2579J</t>
  </si>
  <si>
    <t xml:space="preserve">Opel Astra </t>
  </si>
  <si>
    <t xml:space="preserve">TAK </t>
  </si>
  <si>
    <t xml:space="preserve">Suma ubezpieczenia </t>
  </si>
  <si>
    <t>Wyposażenie jednostek OSP</t>
  </si>
  <si>
    <t>Mienie członków OSP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</si>
</sst>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#,##0.00000\ _z_ł"/>
    <numFmt numFmtId="171" formatCode="[$€-1809]#,##0.00"/>
    <numFmt numFmtId="172" formatCode="#,##0.00\ [$€-1]"/>
    <numFmt numFmtId="173" formatCode="#,##0.00_ ;\-#,##0.00\ "/>
    <numFmt numFmtId="174" formatCode="[$-415]d\ mmmm\ yyyy"/>
    <numFmt numFmtId="175" formatCode="0.000%"/>
    <numFmt numFmtId="176" formatCode="0.000"/>
    <numFmt numFmtId="177" formatCode="#,##0.000\ &quot;zł&quot;;[Red]\-#,##0.000\ &quot;zł&quot;"/>
    <numFmt numFmtId="178" formatCode="_-* #,##0.000\ &quot;zł&quot;_-;\-* #,##0.000\ &quot;zł&quot;_-;_-* &quot;-&quot;???\ &quot;zł&quot;_-;_-@_-"/>
    <numFmt numFmtId="179" formatCode="_-[$€-2]\ * #,##0.00_-;\-[$€-2]\ * #,##0.00_-;_-[$€-2]\ * &quot;-&quot;??_-;_-@_-"/>
    <numFmt numFmtId="180" formatCode="[$€-2]\ #,##0.00"/>
    <numFmt numFmtId="181" formatCode="#,###.00"/>
    <numFmt numFmtId="182" formatCode="#,##0.00\ [$zł-415];[Red]\-#,##0.00\ [$zł-415]"/>
    <numFmt numFmtId="183" formatCode="_-* #,##0.00\ [$€-1]_-;\-* #,##0.00\ [$€-1]_-;_-* &quot;-&quot;??\ [$€-1]_-;_-@_-"/>
    <numFmt numFmtId="184" formatCode="#,##0.00&quot; zł&quot;"/>
    <numFmt numFmtId="185" formatCode="d/mm/yyyy"/>
    <numFmt numFmtId="186" formatCode="#\ ?/?"/>
    <numFmt numFmtId="187" formatCode="yyyy/mm/dd;@"/>
    <numFmt numFmtId="188" formatCode="_-* #,##0.00&quot; zł&quot;_-;\-* #,##0.00&quot; zł&quot;_-;_-* \-??&quot; zł&quot;_-;_-@_-"/>
    <numFmt numFmtId="189" formatCode="0.0000%"/>
    <numFmt numFmtId="190" formatCode="#,##0.00\ [$€-1];\-#,##0.00\ [$€-1]"/>
    <numFmt numFmtId="191" formatCode="_-* #,##0.00\ [$zł-415]_-;\-* #,##0.00\ [$zł-415]_-;_-* &quot;-&quot;??\ [$zł-415]_-;_-@_-"/>
    <numFmt numFmtId="192" formatCode="#,##0.00\ [$€-407];\-#,##0.00\ [$€-407]"/>
    <numFmt numFmtId="193" formatCode="[$€-2]\ #,##0.00;\-[$€-2]\ #,##0.00"/>
    <numFmt numFmtId="194" formatCode="#,##0&quot; zł&quot;;[Red]\-#,##0&quot; zł&quot;"/>
    <numFmt numFmtId="195" formatCode="_-* #,##0.0\ [$zł-415]_-;\-* #,##0.0\ [$zł-415]_-;_-* &quot;-&quot;??\ [$zł-415]_-;_-@_-"/>
    <numFmt numFmtId="196" formatCode="_-* #,##0\ [$zł-415]_-;\-* #,##0\ [$zł-415]_-;_-* &quot;-&quot;??\ [$zł-415]_-;_-@_-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i/>
      <sz val="10"/>
      <name val="Cambria"/>
      <family val="1"/>
    </font>
    <font>
      <b/>
      <sz val="11"/>
      <name val="Cambria"/>
      <family val="1"/>
    </font>
    <font>
      <b/>
      <sz val="11"/>
      <name val="Arial"/>
      <family val="2"/>
    </font>
    <font>
      <b/>
      <vertAlign val="superscript"/>
      <sz val="10"/>
      <name val="Cambria"/>
      <family val="1"/>
    </font>
    <font>
      <b/>
      <sz val="10"/>
      <color indexed="8"/>
      <name val="Cambria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0"/>
      <color rgb="FFFF0000"/>
      <name val="Cambria"/>
      <family val="1"/>
    </font>
    <font>
      <sz val="9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mediumGray">
        <bgColor theme="0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0" xfId="0" applyFont="1" applyFill="1" applyAlignment="1">
      <alignment/>
    </xf>
    <xf numFmtId="44" fontId="12" fillId="33" borderId="0" xfId="65" applyFont="1" applyFill="1" applyAlignment="1">
      <alignment/>
    </xf>
    <xf numFmtId="44" fontId="14" fillId="33" borderId="10" xfId="65" applyFont="1" applyFill="1" applyBorder="1" applyAlignment="1">
      <alignment horizontal="center" vertical="center"/>
    </xf>
    <xf numFmtId="44" fontId="14" fillId="33" borderId="11" xfId="65" applyFont="1" applyFill="1" applyBorder="1" applyAlignment="1">
      <alignment horizontal="center" vertical="center"/>
    </xf>
    <xf numFmtId="8" fontId="12" fillId="33" borderId="10" xfId="0" applyNumberFormat="1" applyFont="1" applyFill="1" applyBorder="1" applyAlignment="1">
      <alignment horizontal="right" vertical="top" wrapText="1"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top" wrapText="1"/>
    </xf>
    <xf numFmtId="169" fontId="12" fillId="33" borderId="0" xfId="0" applyNumberFormat="1" applyFont="1" applyFill="1" applyAlignment="1">
      <alignment/>
    </xf>
    <xf numFmtId="0" fontId="12" fillId="33" borderId="10" xfId="0" applyFont="1" applyFill="1" applyBorder="1" applyAlignment="1">
      <alignment vertical="top" wrapText="1"/>
    </xf>
    <xf numFmtId="44" fontId="12" fillId="33" borderId="10" xfId="65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44" fontId="12" fillId="33" borderId="10" xfId="65" applyFont="1" applyFill="1" applyBorder="1" applyAlignment="1" applyProtection="1">
      <alignment horizontal="right" wrapText="1"/>
      <protection locked="0"/>
    </xf>
    <xf numFmtId="0" fontId="17" fillId="33" borderId="10" xfId="0" applyFont="1" applyFill="1" applyBorder="1" applyAlignment="1">
      <alignment horizontal="right" vertical="top" wrapText="1"/>
    </xf>
    <xf numFmtId="0" fontId="12" fillId="33" borderId="12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/>
    </xf>
    <xf numFmtId="44" fontId="12" fillId="33" borderId="0" xfId="65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center" wrapText="1"/>
    </xf>
    <xf numFmtId="44" fontId="12" fillId="34" borderId="10" xfId="65" applyFont="1" applyFill="1" applyBorder="1" applyAlignment="1" applyProtection="1">
      <alignment horizontal="right" vertical="top" wrapText="1"/>
      <protection locked="0"/>
    </xf>
    <xf numFmtId="0" fontId="12" fillId="34" borderId="10" xfId="0" applyFont="1" applyFill="1" applyBorder="1" applyAlignment="1">
      <alignment horizontal="center"/>
    </xf>
    <xf numFmtId="44" fontId="12" fillId="34" borderId="10" xfId="65" applyNumberFormat="1" applyFont="1" applyFill="1" applyBorder="1" applyAlignment="1" applyProtection="1">
      <alignment horizontal="right" vertical="top" wrapText="1"/>
      <protection locked="0"/>
    </xf>
    <xf numFmtId="44" fontId="12" fillId="34" borderId="10" xfId="65" applyFont="1" applyFill="1" applyBorder="1" applyAlignment="1" applyProtection="1">
      <alignment horizontal="right" wrapText="1"/>
      <protection locked="0"/>
    </xf>
    <xf numFmtId="44" fontId="12" fillId="34" borderId="0" xfId="65" applyFont="1" applyFill="1" applyAlignment="1">
      <alignment/>
    </xf>
    <xf numFmtId="44" fontId="12" fillId="34" borderId="10" xfId="65" applyFont="1" applyFill="1" applyBorder="1" applyAlignment="1" applyProtection="1">
      <alignment horizontal="right"/>
      <protection locked="0"/>
    </xf>
    <xf numFmtId="44" fontId="12" fillId="33" borderId="0" xfId="65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69" fontId="14" fillId="35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 horizontal="center"/>
    </xf>
    <xf numFmtId="0" fontId="15" fillId="34" borderId="0" xfId="0" applyFont="1" applyFill="1" applyAlignment="1">
      <alignment horizontal="right"/>
    </xf>
    <xf numFmtId="0" fontId="15" fillId="34" borderId="0" xfId="0" applyFont="1" applyFill="1" applyAlignment="1">
      <alignment/>
    </xf>
    <xf numFmtId="169" fontId="15" fillId="34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0" fontId="12" fillId="33" borderId="0" xfId="0" applyFont="1" applyFill="1" applyBorder="1" applyAlignment="1">
      <alignment horizontal="center" vertical="center"/>
    </xf>
    <xf numFmtId="0" fontId="14" fillId="33" borderId="10" xfId="65" applyNumberFormat="1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/>
    </xf>
    <xf numFmtId="169" fontId="14" fillId="36" borderId="10" xfId="0" applyNumberFormat="1" applyFont="1" applyFill="1" applyBorder="1" applyAlignment="1">
      <alignment horizontal="center"/>
    </xf>
    <xf numFmtId="49" fontId="12" fillId="33" borderId="10" xfId="65" applyNumberFormat="1" applyFont="1" applyFill="1" applyBorder="1" applyAlignment="1" applyProtection="1">
      <alignment horizontal="right" wrapText="1"/>
      <protection locked="0"/>
    </xf>
    <xf numFmtId="44" fontId="14" fillId="33" borderId="0" xfId="65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left" vertical="center" wrapText="1"/>
    </xf>
    <xf numFmtId="4" fontId="14" fillId="37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8" fontId="12" fillId="0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Alignment="1">
      <alignment/>
    </xf>
    <xf numFmtId="44" fontId="12" fillId="33" borderId="10" xfId="65" applyFont="1" applyFill="1" applyBorder="1" applyAlignment="1">
      <alignment horizontal="center" vertical="center"/>
    </xf>
    <xf numFmtId="44" fontId="7" fillId="33" borderId="16" xfId="0" applyNumberFormat="1" applyFont="1" applyFill="1" applyBorder="1" applyAlignment="1">
      <alignment/>
    </xf>
    <xf numFmtId="0" fontId="12" fillId="33" borderId="1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/>
    </xf>
    <xf numFmtId="0" fontId="12" fillId="34" borderId="15" xfId="0" applyFont="1" applyFill="1" applyBorder="1" applyAlignment="1">
      <alignment vertical="center"/>
    </xf>
    <xf numFmtId="49" fontId="12" fillId="34" borderId="15" xfId="0" applyNumberFormat="1" applyFont="1" applyFill="1" applyBorder="1" applyAlignment="1" quotePrefix="1">
      <alignment horizontal="center" vertical="center"/>
    </xf>
    <xf numFmtId="0" fontId="12" fillId="34" borderId="15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/>
    </xf>
    <xf numFmtId="49" fontId="12" fillId="39" borderId="10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/>
    </xf>
    <xf numFmtId="44" fontId="12" fillId="34" borderId="11" xfId="65" applyFont="1" applyFill="1" applyBorder="1" applyAlignment="1" applyProtection="1">
      <alignment horizontal="right" wrapText="1"/>
      <protection locked="0"/>
    </xf>
    <xf numFmtId="0" fontId="7" fillId="33" borderId="10" xfId="0" applyFont="1" applyFill="1" applyBorder="1" applyAlignment="1">
      <alignment/>
    </xf>
    <xf numFmtId="44" fontId="7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34" borderId="10" xfId="0" applyFont="1" applyFill="1" applyBorder="1" applyAlignment="1">
      <alignment wrapText="1"/>
    </xf>
    <xf numFmtId="191" fontId="12" fillId="33" borderId="10" xfId="65" applyNumberFormat="1" applyFont="1" applyFill="1" applyBorder="1" applyAlignment="1" applyProtection="1">
      <alignment horizontal="right" wrapText="1"/>
      <protection locked="0"/>
    </xf>
    <xf numFmtId="8" fontId="7" fillId="33" borderId="10" xfId="0" applyNumberFormat="1" applyFont="1" applyFill="1" applyBorder="1" applyAlignment="1">
      <alignment/>
    </xf>
    <xf numFmtId="0" fontId="12" fillId="37" borderId="18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left" vertical="center" wrapText="1"/>
    </xf>
    <xf numFmtId="4" fontId="12" fillId="37" borderId="18" xfId="0" applyNumberFormat="1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/>
    </xf>
    <xf numFmtId="44" fontId="39" fillId="36" borderId="10" xfId="68" applyFont="1" applyFill="1" applyBorder="1" applyAlignment="1">
      <alignment horizontal="center" vertical="center"/>
    </xf>
    <xf numFmtId="44" fontId="39" fillId="0" borderId="10" xfId="68" applyFont="1" applyFill="1" applyBorder="1" applyAlignment="1">
      <alignment horizontal="center" vertical="center"/>
    </xf>
    <xf numFmtId="14" fontId="40" fillId="35" borderId="10" xfId="68" applyNumberFormat="1" applyFont="1" applyFill="1" applyBorder="1" applyAlignment="1">
      <alignment horizontal="center" vertical="center"/>
    </xf>
    <xf numFmtId="44" fontId="40" fillId="35" borderId="10" xfId="68" applyFont="1" applyFill="1" applyBorder="1" applyAlignment="1">
      <alignment horizontal="center" vertical="center"/>
    </xf>
    <xf numFmtId="0" fontId="40" fillId="35" borderId="10" xfId="68" applyNumberFormat="1" applyFont="1" applyFill="1" applyBorder="1" applyAlignment="1">
      <alignment horizontal="center" vertical="center" wrapText="1"/>
    </xf>
    <xf numFmtId="14" fontId="40" fillId="0" borderId="10" xfId="68" applyNumberFormat="1" applyFont="1" applyFill="1" applyBorder="1" applyAlignment="1">
      <alignment horizontal="center" vertical="center"/>
    </xf>
    <xf numFmtId="44" fontId="40" fillId="0" borderId="10" xfId="68" applyFont="1" applyFill="1" applyBorder="1" applyAlignment="1">
      <alignment horizontal="center" vertical="center"/>
    </xf>
    <xf numFmtId="0" fontId="40" fillId="0" borderId="10" xfId="68" applyNumberFormat="1" applyFont="1" applyFill="1" applyBorder="1" applyAlignment="1">
      <alignment horizontal="center" vertical="center"/>
    </xf>
    <xf numFmtId="44" fontId="39" fillId="36" borderId="10" xfId="0" applyNumberFormat="1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0" xfId="68" applyNumberFormat="1" applyFont="1" applyFill="1" applyBorder="1" applyAlignment="1">
      <alignment horizontal="center" vertical="center"/>
    </xf>
    <xf numFmtId="0" fontId="39" fillId="36" borderId="10" xfId="0" applyNumberFormat="1" applyFont="1" applyFill="1" applyBorder="1" applyAlignment="1">
      <alignment horizontal="center" vertical="center"/>
    </xf>
    <xf numFmtId="0" fontId="40" fillId="35" borderId="10" xfId="68" applyNumberFormat="1" applyFont="1" applyFill="1" applyBorder="1" applyAlignment="1">
      <alignment horizontal="center" vertical="center"/>
    </xf>
    <xf numFmtId="0" fontId="39" fillId="35" borderId="10" xfId="68" applyNumberFormat="1" applyFont="1" applyFill="1" applyBorder="1" applyAlignment="1" quotePrefix="1">
      <alignment horizontal="center" vertical="center"/>
    </xf>
    <xf numFmtId="44" fontId="39" fillId="35" borderId="10" xfId="68" applyFont="1" applyFill="1" applyBorder="1" applyAlignment="1">
      <alignment horizontal="center" vertical="center"/>
    </xf>
    <xf numFmtId="0" fontId="39" fillId="0" borderId="10" xfId="68" applyNumberFormat="1" applyFont="1" applyFill="1" applyBorder="1" applyAlignment="1" quotePrefix="1">
      <alignment horizontal="center" vertical="center"/>
    </xf>
    <xf numFmtId="0" fontId="40" fillId="0" borderId="10" xfId="68" applyNumberFormat="1" applyFont="1" applyFill="1" applyBorder="1" applyAlignment="1" quotePrefix="1">
      <alignment horizontal="center" vertical="center"/>
    </xf>
    <xf numFmtId="0" fontId="40" fillId="35" borderId="10" xfId="68" applyNumberFormat="1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36" borderId="10" xfId="68" applyNumberFormat="1" applyFont="1" applyFill="1" applyBorder="1" applyAlignment="1">
      <alignment horizontal="center" vertical="center"/>
    </xf>
    <xf numFmtId="44" fontId="40" fillId="36" borderId="10" xfId="68" applyNumberFormat="1" applyFont="1" applyFill="1" applyBorder="1" applyAlignment="1">
      <alignment horizontal="center" vertical="center"/>
    </xf>
    <xf numFmtId="0" fontId="39" fillId="35" borderId="10" xfId="68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2" fillId="0" borderId="0" xfId="0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49" fontId="14" fillId="33" borderId="10" xfId="65" applyNumberFormat="1" applyFont="1" applyFill="1" applyBorder="1" applyAlignment="1">
      <alignment vertical="top" wrapText="1"/>
    </xf>
    <xf numFmtId="44" fontId="7" fillId="33" borderId="0" xfId="0" applyNumberFormat="1" applyFont="1" applyFill="1" applyAlignment="1">
      <alignment/>
    </xf>
    <xf numFmtId="169" fontId="14" fillId="35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14" fillId="33" borderId="0" xfId="65" applyNumberFormat="1" applyFont="1" applyFill="1" applyBorder="1" applyAlignment="1">
      <alignment vertical="top" wrapText="1"/>
    </xf>
    <xf numFmtId="0" fontId="12" fillId="34" borderId="0" xfId="0" applyFont="1" applyFill="1" applyBorder="1" applyAlignment="1">
      <alignment/>
    </xf>
    <xf numFmtId="0" fontId="12" fillId="33" borderId="0" xfId="0" applyFont="1" applyFill="1" applyBorder="1" applyAlignment="1">
      <alignment wrapText="1"/>
    </xf>
    <xf numFmtId="44" fontId="12" fillId="33" borderId="0" xfId="65" applyFont="1" applyFill="1" applyBorder="1" applyAlignment="1" applyProtection="1">
      <alignment horizontal="right" wrapText="1"/>
      <protection locked="0"/>
    </xf>
    <xf numFmtId="49" fontId="12" fillId="33" borderId="0" xfId="65" applyNumberFormat="1" applyFont="1" applyFill="1" applyBorder="1" applyAlignment="1" applyProtection="1">
      <alignment horizontal="right" wrapText="1"/>
      <protection locked="0"/>
    </xf>
    <xf numFmtId="0" fontId="14" fillId="33" borderId="0" xfId="0" applyFont="1" applyFill="1" applyBorder="1" applyAlignment="1">
      <alignment horizontal="right"/>
    </xf>
    <xf numFmtId="44" fontId="12" fillId="34" borderId="0" xfId="65" applyFont="1" applyFill="1" applyBorder="1" applyAlignment="1" applyProtection="1">
      <alignment horizontal="right" wrapText="1"/>
      <protection locked="0"/>
    </xf>
    <xf numFmtId="0" fontId="14" fillId="33" borderId="0" xfId="65" applyNumberFormat="1" applyFont="1" applyFill="1" applyBorder="1" applyAlignment="1">
      <alignment vertical="top" wrapText="1"/>
    </xf>
    <xf numFmtId="44" fontId="12" fillId="34" borderId="0" xfId="65" applyFont="1" applyFill="1" applyBorder="1" applyAlignment="1" applyProtection="1">
      <alignment horizontal="right" vertical="top" wrapText="1"/>
      <protection locked="0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37" borderId="14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35" borderId="0" xfId="0" applyFont="1" applyFill="1" applyAlignment="1">
      <alignment vertical="center"/>
    </xf>
    <xf numFmtId="0" fontId="12" fillId="37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69" fontId="66" fillId="34" borderId="10" xfId="0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44" fontId="66" fillId="0" borderId="10" xfId="0" applyNumberFormat="1" applyFont="1" applyBorder="1" applyAlignment="1">
      <alignment horizontal="right" vertical="center"/>
    </xf>
    <xf numFmtId="0" fontId="66" fillId="0" borderId="0" xfId="0" applyFont="1" applyAlignment="1">
      <alignment vertical="center"/>
    </xf>
    <xf numFmtId="4" fontId="66" fillId="0" borderId="0" xfId="0" applyNumberFormat="1" applyFont="1" applyAlignment="1">
      <alignment vertical="center"/>
    </xf>
    <xf numFmtId="169" fontId="12" fillId="0" borderId="0" xfId="0" applyNumberFormat="1" applyFont="1" applyFill="1" applyBorder="1" applyAlignment="1">
      <alignment vertical="center"/>
    </xf>
    <xf numFmtId="2" fontId="66" fillId="0" borderId="1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4" fontId="14" fillId="35" borderId="10" xfId="65" applyFont="1" applyFill="1" applyBorder="1" applyAlignment="1">
      <alignment horizontal="right" vertical="center" wrapText="1"/>
    </xf>
    <xf numFmtId="44" fontId="14" fillId="37" borderId="10" xfId="65" applyFont="1" applyFill="1" applyBorder="1" applyAlignment="1">
      <alignment horizontal="right" vertical="center" wrapText="1"/>
    </xf>
    <xf numFmtId="44" fontId="12" fillId="37" borderId="18" xfId="65" applyFont="1" applyFill="1" applyBorder="1" applyAlignment="1">
      <alignment horizontal="right" vertical="center"/>
    </xf>
    <xf numFmtId="191" fontId="12" fillId="33" borderId="10" xfId="0" applyNumberFormat="1" applyFont="1" applyFill="1" applyBorder="1" applyAlignment="1">
      <alignment horizontal="right" vertical="center" wrapText="1"/>
    </xf>
    <xf numFmtId="169" fontId="67" fillId="40" borderId="20" xfId="0" applyNumberFormat="1" applyFont="1" applyFill="1" applyBorder="1" applyAlignment="1">
      <alignment horizontal="right" vertical="center"/>
    </xf>
    <xf numFmtId="44" fontId="12" fillId="37" borderId="10" xfId="0" applyNumberFormat="1" applyFont="1" applyFill="1" applyBorder="1" applyAlignment="1">
      <alignment horizontal="right" vertical="center" wrapText="1"/>
    </xf>
    <xf numFmtId="0" fontId="14" fillId="37" borderId="15" xfId="0" applyFont="1" applyFill="1" applyBorder="1" applyAlignment="1">
      <alignment horizontal="right" vertical="center" wrapText="1"/>
    </xf>
    <xf numFmtId="44" fontId="67" fillId="40" borderId="20" xfId="0" applyNumberFormat="1" applyFont="1" applyFill="1" applyBorder="1" applyAlignment="1">
      <alignment horizontal="right" vertical="center"/>
    </xf>
    <xf numFmtId="44" fontId="12" fillId="0" borderId="0" xfId="65" applyFont="1" applyFill="1" applyAlignment="1">
      <alignment horizontal="right" vertical="center"/>
    </xf>
    <xf numFmtId="0" fontId="14" fillId="34" borderId="10" xfId="0" applyFont="1" applyFill="1" applyBorder="1" applyAlignment="1">
      <alignment vertical="center"/>
    </xf>
    <xf numFmtId="0" fontId="7" fillId="34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4" fontId="12" fillId="33" borderId="0" xfId="65" applyFont="1" applyFill="1" applyAlignment="1">
      <alignment horizontal="center" vertical="center"/>
    </xf>
    <xf numFmtId="44" fontId="13" fillId="33" borderId="0" xfId="65" applyFont="1" applyFill="1" applyBorder="1" applyAlignment="1">
      <alignment horizontal="center" vertical="center"/>
    </xf>
    <xf numFmtId="169" fontId="12" fillId="33" borderId="0" xfId="0" applyNumberFormat="1" applyFont="1" applyFill="1" applyAlignment="1">
      <alignment horizontal="center" vertical="center"/>
    </xf>
    <xf numFmtId="44" fontId="14" fillId="33" borderId="0" xfId="65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44" fontId="12" fillId="33" borderId="0" xfId="65" applyFont="1" applyFill="1" applyBorder="1" applyAlignment="1" applyProtection="1">
      <alignment horizontal="center" vertical="center" wrapText="1"/>
      <protection locked="0"/>
    </xf>
    <xf numFmtId="173" fontId="12" fillId="33" borderId="0" xfId="65" applyNumberFormat="1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>
      <alignment horizontal="left" vertical="center"/>
    </xf>
    <xf numFmtId="0" fontId="14" fillId="35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4" fontId="12" fillId="33" borderId="0" xfId="65" applyFont="1" applyFill="1" applyAlignment="1">
      <alignment horizontal="left" vertical="center"/>
    </xf>
    <xf numFmtId="44" fontId="14" fillId="35" borderId="10" xfId="65" applyFont="1" applyFill="1" applyBorder="1" applyAlignment="1">
      <alignment horizontal="left" vertical="center"/>
    </xf>
    <xf numFmtId="8" fontId="12" fillId="33" borderId="0" xfId="65" applyNumberFormat="1" applyFont="1" applyFill="1" applyBorder="1" applyAlignment="1">
      <alignment horizontal="left" vertical="center"/>
    </xf>
    <xf numFmtId="44" fontId="17" fillId="33" borderId="10" xfId="65" applyFont="1" applyFill="1" applyBorder="1" applyAlignment="1">
      <alignment horizontal="left" vertical="center" wrapText="1"/>
    </xf>
    <xf numFmtId="44" fontId="12" fillId="33" borderId="10" xfId="65" applyNumberFormat="1" applyFont="1" applyFill="1" applyBorder="1" applyAlignment="1">
      <alignment horizontal="right" vertical="center"/>
    </xf>
    <xf numFmtId="169" fontId="12" fillId="33" borderId="10" xfId="65" applyNumberFormat="1" applyFont="1" applyFill="1" applyBorder="1" applyAlignment="1">
      <alignment horizontal="right" vertical="center"/>
    </xf>
    <xf numFmtId="8" fontId="12" fillId="33" borderId="10" xfId="65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wrapText="1"/>
    </xf>
    <xf numFmtId="44" fontId="68" fillId="33" borderId="0" xfId="65" applyNumberFormat="1" applyFont="1" applyFill="1" applyBorder="1" applyAlignment="1" applyProtection="1">
      <alignment horizontal="center" vertical="center" wrapText="1"/>
      <protection locked="0"/>
    </xf>
    <xf numFmtId="8" fontId="12" fillId="33" borderId="21" xfId="0" applyNumberFormat="1" applyFont="1" applyFill="1" applyBorder="1" applyAlignment="1">
      <alignment horizontal="center" vertical="center" wrapText="1"/>
    </xf>
    <xf numFmtId="44" fontId="12" fillId="33" borderId="21" xfId="65" applyFont="1" applyFill="1" applyBorder="1" applyAlignment="1" applyProtection="1">
      <alignment horizontal="center" vertical="center" wrapText="1"/>
      <protection locked="0"/>
    </xf>
    <xf numFmtId="44" fontId="12" fillId="33" borderId="14" xfId="65" applyFont="1" applyFill="1" applyBorder="1" applyAlignment="1" applyProtection="1">
      <alignment horizontal="center" vertical="center" wrapText="1"/>
      <protection locked="0"/>
    </xf>
    <xf numFmtId="43" fontId="12" fillId="33" borderId="14" xfId="65" applyNumberFormat="1" applyFont="1" applyFill="1" applyBorder="1" applyAlignment="1" applyProtection="1">
      <alignment horizontal="center" vertical="center" wrapText="1"/>
      <protection locked="0"/>
    </xf>
    <xf numFmtId="44" fontId="12" fillId="33" borderId="10" xfId="65" applyFont="1" applyFill="1" applyBorder="1" applyAlignment="1">
      <alignment horizontal="left" vertical="center"/>
    </xf>
    <xf numFmtId="44" fontId="12" fillId="33" borderId="0" xfId="65" applyFont="1" applyFill="1" applyAlignment="1">
      <alignment horizontal="right" vertical="center"/>
    </xf>
    <xf numFmtId="44" fontId="13" fillId="33" borderId="0" xfId="65" applyFont="1" applyFill="1" applyBorder="1" applyAlignment="1">
      <alignment horizontal="right" vertical="center"/>
    </xf>
    <xf numFmtId="44" fontId="12" fillId="33" borderId="10" xfId="65" applyFont="1" applyFill="1" applyBorder="1" applyAlignment="1">
      <alignment horizontal="right" vertical="center"/>
    </xf>
    <xf numFmtId="0" fontId="14" fillId="33" borderId="10" xfId="65" applyNumberFormat="1" applyFont="1" applyFill="1" applyBorder="1" applyAlignment="1">
      <alignment horizontal="right" vertical="center" wrapText="1"/>
    </xf>
    <xf numFmtId="44" fontId="14" fillId="33" borderId="10" xfId="65" applyFont="1" applyFill="1" applyBorder="1" applyAlignment="1">
      <alignment horizontal="right" vertical="center"/>
    </xf>
    <xf numFmtId="8" fontId="12" fillId="33" borderId="10" xfId="65" applyNumberFormat="1" applyFont="1" applyFill="1" applyBorder="1" applyAlignment="1" applyProtection="1">
      <alignment horizontal="right" vertical="center"/>
      <protection locked="0"/>
    </xf>
    <xf numFmtId="44" fontId="12" fillId="34" borderId="10" xfId="0" applyNumberFormat="1" applyFont="1" applyFill="1" applyBorder="1" applyAlignment="1">
      <alignment horizontal="right" vertical="center" wrapText="1"/>
    </xf>
    <xf numFmtId="8" fontId="12" fillId="33" borderId="10" xfId="65" applyNumberFormat="1" applyFont="1" applyFill="1" applyBorder="1" applyAlignment="1" applyProtection="1">
      <alignment horizontal="right" vertical="center" wrapText="1"/>
      <protection locked="0"/>
    </xf>
    <xf numFmtId="44" fontId="12" fillId="34" borderId="10" xfId="65" applyFont="1" applyFill="1" applyBorder="1" applyAlignment="1" applyProtection="1">
      <alignment horizontal="right" vertical="center" wrapText="1"/>
      <protection locked="0"/>
    </xf>
    <xf numFmtId="44" fontId="12" fillId="33" borderId="10" xfId="65" applyNumberFormat="1" applyFont="1" applyFill="1" applyBorder="1" applyAlignment="1" applyProtection="1">
      <alignment horizontal="right" vertical="center" wrapText="1"/>
      <protection locked="0"/>
    </xf>
    <xf numFmtId="191" fontId="12" fillId="34" borderId="10" xfId="0" applyNumberFormat="1" applyFont="1" applyFill="1" applyBorder="1" applyAlignment="1">
      <alignment horizontal="right" vertical="center"/>
    </xf>
    <xf numFmtId="44" fontId="12" fillId="0" borderId="10" xfId="0" applyNumberFormat="1" applyFont="1" applyBorder="1" applyAlignment="1">
      <alignment horizontal="right" vertical="center"/>
    </xf>
    <xf numFmtId="8" fontId="67" fillId="40" borderId="22" xfId="0" applyNumberFormat="1" applyFont="1" applyFill="1" applyBorder="1" applyAlignment="1">
      <alignment horizontal="right" vertical="center" wrapText="1"/>
    </xf>
    <xf numFmtId="44" fontId="12" fillId="34" borderId="0" xfId="0" applyNumberFormat="1" applyFont="1" applyFill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 wrapText="1"/>
    </xf>
    <xf numFmtId="0" fontId="12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left" vertical="center" wrapText="1"/>
    </xf>
    <xf numFmtId="191" fontId="66" fillId="34" borderId="10" xfId="0" applyNumberFormat="1" applyFont="1" applyFill="1" applyBorder="1" applyAlignment="1">
      <alignment horizontal="right" vertical="center"/>
    </xf>
    <xf numFmtId="8" fontId="12" fillId="34" borderId="10" xfId="0" applyNumberFormat="1" applyFont="1" applyFill="1" applyBorder="1" applyAlignment="1">
      <alignment horizontal="right" vertical="center" wrapText="1"/>
    </xf>
    <xf numFmtId="8" fontId="12" fillId="34" borderId="23" xfId="0" applyNumberFormat="1" applyFont="1" applyFill="1" applyBorder="1" applyAlignment="1">
      <alignment horizontal="right" vertical="center" wrapText="1"/>
    </xf>
    <xf numFmtId="0" fontId="43" fillId="34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191" fontId="45" fillId="34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191" fontId="44" fillId="41" borderId="11" xfId="0" applyNumberFormat="1" applyFont="1" applyFill="1" applyBorder="1" applyAlignment="1">
      <alignment horizontal="center" vertical="center" wrapText="1"/>
    </xf>
    <xf numFmtId="191" fontId="44" fillId="41" borderId="15" xfId="0" applyNumberFormat="1" applyFont="1" applyFill="1" applyBorder="1" applyAlignment="1">
      <alignment horizontal="center" vertical="center" wrapText="1"/>
    </xf>
    <xf numFmtId="191" fontId="44" fillId="41" borderId="10" xfId="0" applyNumberFormat="1" applyFont="1" applyFill="1" applyBorder="1" applyAlignment="1">
      <alignment horizontal="center" vertical="center" wrapText="1"/>
    </xf>
    <xf numFmtId="0" fontId="44" fillId="41" borderId="10" xfId="0" applyFont="1" applyFill="1" applyBorder="1" applyAlignment="1">
      <alignment horizontal="center" vertical="center" wrapText="1"/>
    </xf>
    <xf numFmtId="0" fontId="69" fillId="34" borderId="24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14" fontId="69" fillId="34" borderId="15" xfId="0" applyNumberFormat="1" applyFont="1" applyFill="1" applyBorder="1" applyAlignment="1">
      <alignment horizontal="center" vertical="center" wrapText="1"/>
    </xf>
    <xf numFmtId="12" fontId="69" fillId="34" borderId="15" xfId="0" applyNumberFormat="1" applyFont="1" applyFill="1" applyBorder="1" applyAlignment="1">
      <alignment horizontal="center" vertical="center" wrapText="1"/>
    </xf>
    <xf numFmtId="191" fontId="69" fillId="34" borderId="15" xfId="68" applyNumberFormat="1" applyFont="1" applyFill="1" applyBorder="1" applyAlignment="1">
      <alignment horizontal="center" vertical="center" wrapText="1"/>
    </xf>
    <xf numFmtId="191" fontId="69" fillId="34" borderId="15" xfId="0" applyNumberFormat="1" applyFont="1" applyFill="1" applyBorder="1" applyAlignment="1">
      <alignment horizontal="center" vertical="center" wrapText="1"/>
    </xf>
    <xf numFmtId="187" fontId="69" fillId="34" borderId="15" xfId="0" applyNumberFormat="1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14" fontId="45" fillId="34" borderId="10" xfId="0" applyNumberFormat="1" applyFont="1" applyFill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191" fontId="45" fillId="34" borderId="10" xfId="0" applyNumberFormat="1" applyFont="1" applyFill="1" applyBorder="1" applyAlignment="1">
      <alignment horizontal="center" vertical="center"/>
    </xf>
    <xf numFmtId="191" fontId="45" fillId="34" borderId="10" xfId="68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right" vertical="center" wrapText="1"/>
    </xf>
    <xf numFmtId="169" fontId="14" fillId="40" borderId="25" xfId="65" applyNumberFormat="1" applyFont="1" applyFill="1" applyBorder="1" applyAlignment="1">
      <alignment horizontal="right" vertical="center"/>
    </xf>
    <xf numFmtId="169" fontId="12" fillId="0" borderId="10" xfId="0" applyNumberFormat="1" applyFont="1" applyBorder="1" applyAlignment="1">
      <alignment vertical="center"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40" borderId="26" xfId="0" applyFont="1" applyFill="1" applyBorder="1" applyAlignment="1">
      <alignment horizontal="center" vertical="center" wrapText="1"/>
    </xf>
    <xf numFmtId="0" fontId="14" fillId="40" borderId="27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21" fillId="42" borderId="28" xfId="0" applyFont="1" applyFill="1" applyBorder="1" applyAlignment="1">
      <alignment horizontal="center" vertical="center" wrapText="1"/>
    </xf>
    <xf numFmtId="0" fontId="21" fillId="42" borderId="29" xfId="0" applyFont="1" applyFill="1" applyBorder="1" applyAlignment="1">
      <alignment horizontal="center" vertical="center" wrapText="1"/>
    </xf>
    <xf numFmtId="0" fontId="14" fillId="40" borderId="2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vertical="top" wrapText="1"/>
    </xf>
    <xf numFmtId="0" fontId="14" fillId="33" borderId="0" xfId="0" applyFont="1" applyFill="1" applyAlignment="1">
      <alignment horizontal="left"/>
    </xf>
    <xf numFmtId="0" fontId="14" fillId="34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14" fillId="33" borderId="31" xfId="0" applyFont="1" applyFill="1" applyBorder="1" applyAlignment="1">
      <alignment vertical="top" wrapText="1"/>
    </xf>
    <xf numFmtId="0" fontId="14" fillId="33" borderId="32" xfId="0" applyFont="1" applyFill="1" applyBorder="1" applyAlignment="1">
      <alignment vertical="top" wrapText="1"/>
    </xf>
    <xf numFmtId="0" fontId="12" fillId="33" borderId="33" xfId="0" applyFont="1" applyFill="1" applyBorder="1" applyAlignment="1">
      <alignment wrapText="1"/>
    </xf>
    <xf numFmtId="0" fontId="12" fillId="34" borderId="10" xfId="0" applyFont="1" applyFill="1" applyBorder="1" applyAlignment="1">
      <alignment horizontal="left"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4" fillId="33" borderId="13" xfId="0" applyFont="1" applyFill="1" applyBorder="1" applyAlignment="1">
      <alignment vertical="top" wrapText="1"/>
    </xf>
    <xf numFmtId="0" fontId="14" fillId="33" borderId="30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wrapText="1"/>
    </xf>
    <xf numFmtId="0" fontId="12" fillId="33" borderId="13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vertical="top" wrapText="1"/>
    </xf>
    <xf numFmtId="0" fontId="12" fillId="34" borderId="14" xfId="0" applyFont="1" applyFill="1" applyBorder="1" applyAlignment="1">
      <alignment wrapText="1"/>
    </xf>
    <xf numFmtId="0" fontId="12" fillId="34" borderId="13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2" fillId="34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8" fillId="33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39" fillId="0" borderId="10" xfId="68" applyNumberFormat="1" applyFont="1" applyFill="1" applyBorder="1" applyAlignment="1">
      <alignment horizontal="center" vertical="center"/>
    </xf>
    <xf numFmtId="0" fontId="39" fillId="35" borderId="10" xfId="68" applyNumberFormat="1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18" fillId="43" borderId="10" xfId="0" applyFont="1" applyFill="1" applyBorder="1" applyAlignment="1">
      <alignment horizontal="center" vertical="center" wrapText="1"/>
    </xf>
    <xf numFmtId="44" fontId="39" fillId="36" borderId="10" xfId="68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4" fontId="39" fillId="0" borderId="11" xfId="68" applyFont="1" applyFill="1" applyBorder="1" applyAlignment="1">
      <alignment horizontal="center" vertical="center"/>
    </xf>
    <xf numFmtId="44" fontId="39" fillId="0" borderId="18" xfId="68" applyFont="1" applyFill="1" applyBorder="1" applyAlignment="1">
      <alignment horizontal="center" vertical="center"/>
    </xf>
    <xf numFmtId="44" fontId="39" fillId="0" borderId="15" xfId="68" applyFont="1" applyFill="1" applyBorder="1" applyAlignment="1">
      <alignment horizontal="center" vertical="center"/>
    </xf>
    <xf numFmtId="0" fontId="44" fillId="41" borderId="13" xfId="0" applyFont="1" applyFill="1" applyBorder="1" applyAlignment="1">
      <alignment horizontal="center" vertical="center" wrapText="1"/>
    </xf>
    <xf numFmtId="0" fontId="44" fillId="41" borderId="14" xfId="0" applyFont="1" applyFill="1" applyBorder="1" applyAlignment="1">
      <alignment horizontal="center" vertical="center" wrapText="1"/>
    </xf>
    <xf numFmtId="0" fontId="44" fillId="41" borderId="11" xfId="0" applyFont="1" applyFill="1" applyBorder="1" applyAlignment="1">
      <alignment horizontal="center" vertical="center" wrapText="1"/>
    </xf>
    <xf numFmtId="0" fontId="44" fillId="41" borderId="15" xfId="0" applyFont="1" applyFill="1" applyBorder="1" applyAlignment="1">
      <alignment horizontal="center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Walutowy 4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.421875" style="45" customWidth="1"/>
    <col min="2" max="2" width="48.57421875" style="46" customWidth="1"/>
    <col min="3" max="3" width="42.57421875" style="47" customWidth="1"/>
    <col min="4" max="5" width="13.28125" style="48" customWidth="1"/>
    <col min="6" max="6" width="63.140625" style="47" customWidth="1"/>
    <col min="7" max="16384" width="9.140625" style="43" customWidth="1"/>
  </cols>
  <sheetData>
    <row r="1" spans="1:6" ht="16.5">
      <c r="A1" s="62" t="s">
        <v>30</v>
      </c>
      <c r="B1" s="62" t="s">
        <v>37</v>
      </c>
      <c r="C1" s="62" t="s">
        <v>38</v>
      </c>
      <c r="D1" s="63" t="s">
        <v>35</v>
      </c>
      <c r="E1" s="63" t="s">
        <v>0</v>
      </c>
      <c r="F1" s="62" t="s">
        <v>36</v>
      </c>
    </row>
    <row r="2" spans="1:6" s="44" customFormat="1" ht="76.5" customHeight="1">
      <c r="A2" s="62" t="s">
        <v>59</v>
      </c>
      <c r="B2" s="83" t="s">
        <v>71</v>
      </c>
      <c r="C2" s="84" t="s">
        <v>72</v>
      </c>
      <c r="D2" s="85">
        <v>711582434</v>
      </c>
      <c r="E2" s="86">
        <v>8222147156</v>
      </c>
      <c r="F2" s="144" t="s">
        <v>162</v>
      </c>
    </row>
    <row r="3" spans="1:6" s="44" customFormat="1" ht="113.25" customHeight="1">
      <c r="A3" s="62" t="s">
        <v>60</v>
      </c>
      <c r="B3" s="83" t="s">
        <v>163</v>
      </c>
      <c r="C3" s="84" t="s">
        <v>72</v>
      </c>
      <c r="D3" s="85" t="s">
        <v>164</v>
      </c>
      <c r="E3" s="86">
        <v>8221062601</v>
      </c>
      <c r="F3" s="144" t="s">
        <v>162</v>
      </c>
    </row>
    <row r="4" spans="1:6" s="44" customFormat="1" ht="16.5">
      <c r="A4" s="62" t="s">
        <v>61</v>
      </c>
      <c r="B4" s="196" t="s">
        <v>75</v>
      </c>
      <c r="C4" s="88" t="s">
        <v>78</v>
      </c>
      <c r="D4" s="89">
        <v>140093875</v>
      </c>
      <c r="E4" s="89">
        <v>8222247018</v>
      </c>
      <c r="F4" s="144" t="s">
        <v>78</v>
      </c>
    </row>
    <row r="5" spans="1:6" s="44" customFormat="1" ht="16.5">
      <c r="A5" s="62" t="s">
        <v>62</v>
      </c>
      <c r="B5" s="196" t="s">
        <v>165</v>
      </c>
      <c r="C5" s="88" t="s">
        <v>77</v>
      </c>
      <c r="D5" s="90" t="s">
        <v>166</v>
      </c>
      <c r="E5" s="140">
        <v>8222247024</v>
      </c>
      <c r="F5" s="144" t="s">
        <v>77</v>
      </c>
    </row>
    <row r="6" spans="1:6" s="44" customFormat="1" ht="16.5">
      <c r="A6" s="62" t="s">
        <v>63</v>
      </c>
      <c r="B6" s="196" t="s">
        <v>81</v>
      </c>
      <c r="C6" s="88" t="s">
        <v>175</v>
      </c>
      <c r="D6" s="89">
        <v>140093852</v>
      </c>
      <c r="E6" s="89">
        <v>8222247001</v>
      </c>
      <c r="F6" s="144" t="s">
        <v>175</v>
      </c>
    </row>
    <row r="7" spans="1:6" s="44" customFormat="1" ht="16.5">
      <c r="A7" s="62" t="s">
        <v>64</v>
      </c>
      <c r="B7" s="87" t="s">
        <v>167</v>
      </c>
      <c r="C7" s="91" t="s">
        <v>168</v>
      </c>
      <c r="D7" s="90" t="s">
        <v>169</v>
      </c>
      <c r="E7" s="92">
        <v>8221001456</v>
      </c>
      <c r="F7" s="141" t="str">
        <f>C7</f>
        <v>ul. Rynek 1, 05-304 Stanisławów</v>
      </c>
    </row>
    <row r="8" spans="1:6" ht="16.5">
      <c r="A8" s="62" t="s">
        <v>173</v>
      </c>
      <c r="B8" s="87" t="s">
        <v>170</v>
      </c>
      <c r="C8" s="91" t="s">
        <v>73</v>
      </c>
      <c r="D8" s="93"/>
      <c r="E8" s="94"/>
      <c r="F8" s="141" t="str">
        <f>C8</f>
        <v>ul. Szkolna 4A, 05-304 Stanisławów</v>
      </c>
    </row>
    <row r="9" spans="1:6" ht="17.25" thickBot="1">
      <c r="A9" s="62" t="s">
        <v>174</v>
      </c>
      <c r="B9" s="95" t="s">
        <v>171</v>
      </c>
      <c r="C9" s="96" t="s">
        <v>72</v>
      </c>
      <c r="D9" s="97" t="s">
        <v>172</v>
      </c>
      <c r="E9" s="98">
        <v>8221518780</v>
      </c>
      <c r="F9" s="141" t="str">
        <f>C9</f>
        <v>ul. Rynek 32, 05-304 Stanisławów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BS64091"/>
  <sheetViews>
    <sheetView zoomScale="90" zoomScaleNormal="90" zoomScalePageLayoutView="0" workbookViewId="0" topLeftCell="A1">
      <pane xSplit="1" ySplit="2" topLeftCell="B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3" sqref="K3"/>
    </sheetView>
  </sheetViews>
  <sheetFormatPr defaultColWidth="9.140625" defaultRowHeight="12.75"/>
  <cols>
    <col min="1" max="1" width="5.57421875" style="77" customWidth="1"/>
    <col min="2" max="2" width="50.8515625" style="186" customWidth="1"/>
    <col min="3" max="3" width="12.8515625" style="184" customWidth="1"/>
    <col min="4" max="4" width="13.140625" style="185" bestFit="1" customWidth="1"/>
    <col min="5" max="5" width="30.57421875" style="184" bestFit="1" customWidth="1"/>
    <col min="6" max="6" width="26.00390625" style="168" bestFit="1" customWidth="1"/>
    <col min="7" max="7" width="10.00390625" style="184" bestFit="1" customWidth="1"/>
    <col min="8" max="8" width="9.140625" style="184" bestFit="1" customWidth="1"/>
    <col min="9" max="9" width="11.140625" style="184" bestFit="1" customWidth="1"/>
    <col min="10" max="10" width="20.00390625" style="184" customWidth="1"/>
    <col min="11" max="11" width="23.8515625" style="195" bestFit="1" customWidth="1"/>
    <col min="12" max="12" width="0.2890625" style="184" hidden="1" customWidth="1"/>
    <col min="13" max="13" width="0.13671875" style="184" customWidth="1"/>
    <col min="14" max="14" width="21.7109375" style="165" customWidth="1"/>
    <col min="15" max="15" width="55.140625" style="165" customWidth="1"/>
    <col min="16" max="70" width="9.140625" style="165" customWidth="1"/>
    <col min="71" max="16384" width="9.140625" style="184" customWidth="1"/>
  </cols>
  <sheetData>
    <row r="1" spans="1:70" s="166" customFormat="1" ht="12.75" customHeight="1" thickBot="1">
      <c r="A1" s="113"/>
      <c r="B1" s="281" t="s">
        <v>44</v>
      </c>
      <c r="C1" s="281" t="s">
        <v>45</v>
      </c>
      <c r="D1" s="280" t="s">
        <v>130</v>
      </c>
      <c r="E1" s="281" t="s">
        <v>46</v>
      </c>
      <c r="F1" s="115"/>
      <c r="G1" s="281" t="s">
        <v>47</v>
      </c>
      <c r="H1" s="281"/>
      <c r="I1" s="281"/>
      <c r="J1" s="281"/>
      <c r="K1" s="187"/>
      <c r="L1" s="284" t="s">
        <v>67</v>
      </c>
      <c r="M1" s="241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</row>
    <row r="2" spans="1:70" s="166" customFormat="1" ht="117" customHeight="1">
      <c r="A2" s="113"/>
      <c r="B2" s="281"/>
      <c r="C2" s="281"/>
      <c r="D2" s="280"/>
      <c r="E2" s="281"/>
      <c r="F2" s="285" t="s">
        <v>22</v>
      </c>
      <c r="G2" s="113" t="s">
        <v>48</v>
      </c>
      <c r="H2" s="113" t="s">
        <v>49</v>
      </c>
      <c r="I2" s="113" t="s">
        <v>50</v>
      </c>
      <c r="J2" s="113" t="s">
        <v>51</v>
      </c>
      <c r="K2" s="187" t="s">
        <v>343</v>
      </c>
      <c r="L2" s="284"/>
      <c r="M2" s="241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</row>
    <row r="3" spans="1:70" s="167" customFormat="1" ht="13.5" customHeight="1" thickBot="1">
      <c r="A3" s="66">
        <v>1</v>
      </c>
      <c r="B3" s="67" t="str">
        <f>'zakładka nr 1'!B2</f>
        <v>Gmina Stanisławów</v>
      </c>
      <c r="C3" s="66"/>
      <c r="D3" s="68"/>
      <c r="E3" s="66"/>
      <c r="F3" s="286"/>
      <c r="G3" s="66"/>
      <c r="H3" s="66"/>
      <c r="I3" s="66"/>
      <c r="J3" s="66"/>
      <c r="K3" s="188"/>
      <c r="L3" s="69"/>
      <c r="M3" s="242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</row>
    <row r="4" spans="1:70" s="168" customFormat="1" ht="37.5" customHeight="1">
      <c r="A4" s="8" t="s">
        <v>2</v>
      </c>
      <c r="B4" s="144" t="s">
        <v>96</v>
      </c>
      <c r="C4" s="27">
        <v>1997</v>
      </c>
      <c r="D4" s="70">
        <v>148</v>
      </c>
      <c r="E4" s="27" t="s">
        <v>19</v>
      </c>
      <c r="F4" s="55" t="s">
        <v>19</v>
      </c>
      <c r="G4" s="27" t="s">
        <v>132</v>
      </c>
      <c r="H4" s="27" t="s">
        <v>134</v>
      </c>
      <c r="I4" s="27"/>
      <c r="J4" s="27" t="s">
        <v>136</v>
      </c>
      <c r="K4" s="248">
        <f>D4*2000</f>
        <v>296000</v>
      </c>
      <c r="L4" s="8"/>
      <c r="M4" s="50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</row>
    <row r="5" spans="1:70" s="168" customFormat="1" ht="24" customHeight="1">
      <c r="A5" s="8" t="s">
        <v>3</v>
      </c>
      <c r="B5" s="144" t="s">
        <v>109</v>
      </c>
      <c r="C5" s="55">
        <v>1972</v>
      </c>
      <c r="D5" s="71">
        <v>216.28</v>
      </c>
      <c r="E5" s="27" t="s">
        <v>19</v>
      </c>
      <c r="F5" s="55" t="s">
        <v>19</v>
      </c>
      <c r="G5" s="27" t="s">
        <v>132</v>
      </c>
      <c r="H5" s="27" t="s">
        <v>134</v>
      </c>
      <c r="I5" s="27"/>
      <c r="J5" s="27" t="s">
        <v>136</v>
      </c>
      <c r="K5" s="248">
        <f>D5*2500</f>
        <v>540700</v>
      </c>
      <c r="L5" s="8"/>
      <c r="M5" s="50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</row>
    <row r="6" spans="1:70" s="168" customFormat="1" ht="29.25" customHeight="1">
      <c r="A6" s="8" t="s">
        <v>4</v>
      </c>
      <c r="B6" s="144" t="s">
        <v>110</v>
      </c>
      <c r="C6" s="55">
        <v>1972</v>
      </c>
      <c r="D6" s="71">
        <v>216.28</v>
      </c>
      <c r="E6" s="55" t="s">
        <v>131</v>
      </c>
      <c r="F6" s="55" t="s">
        <v>19</v>
      </c>
      <c r="G6" s="27" t="s">
        <v>132</v>
      </c>
      <c r="H6" s="27" t="s">
        <v>134</v>
      </c>
      <c r="I6" s="27"/>
      <c r="J6" s="27" t="s">
        <v>136</v>
      </c>
      <c r="K6" s="248">
        <f>D6*2500</f>
        <v>540700</v>
      </c>
      <c r="L6" s="8"/>
      <c r="M6" s="50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</row>
    <row r="7" spans="1:70" s="168" customFormat="1" ht="29.25" customHeight="1">
      <c r="A7" s="8" t="s">
        <v>5</v>
      </c>
      <c r="B7" s="144" t="s">
        <v>111</v>
      </c>
      <c r="C7" s="55">
        <v>1965</v>
      </c>
      <c r="D7" s="71">
        <v>117.04</v>
      </c>
      <c r="E7" s="55" t="s">
        <v>19</v>
      </c>
      <c r="F7" s="55" t="s">
        <v>19</v>
      </c>
      <c r="G7" s="27" t="s">
        <v>132</v>
      </c>
      <c r="H7" s="27" t="s">
        <v>134</v>
      </c>
      <c r="I7" s="27"/>
      <c r="J7" s="27" t="s">
        <v>136</v>
      </c>
      <c r="K7" s="248">
        <f>D7*2500</f>
        <v>292600</v>
      </c>
      <c r="L7" s="8"/>
      <c r="M7" s="50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</row>
    <row r="8" spans="1:70" s="168" customFormat="1" ht="35.25" customHeight="1">
      <c r="A8" s="8" t="s">
        <v>6</v>
      </c>
      <c r="B8" s="144" t="s">
        <v>112</v>
      </c>
      <c r="C8" s="55">
        <v>1981</v>
      </c>
      <c r="D8" s="71">
        <v>600.32</v>
      </c>
      <c r="E8" s="55" t="s">
        <v>19</v>
      </c>
      <c r="F8" s="55" t="s">
        <v>19</v>
      </c>
      <c r="G8" s="27" t="s">
        <v>132</v>
      </c>
      <c r="H8" s="27" t="s">
        <v>134</v>
      </c>
      <c r="I8" s="27"/>
      <c r="J8" s="27" t="s">
        <v>135</v>
      </c>
      <c r="K8" s="248">
        <f>D8*2500</f>
        <v>1500800.0000000002</v>
      </c>
      <c r="L8" s="8" t="s">
        <v>97</v>
      </c>
      <c r="M8" s="50"/>
      <c r="N8" s="169"/>
      <c r="O8" s="169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</row>
    <row r="9" spans="1:70" s="168" customFormat="1" ht="32.25" customHeight="1">
      <c r="A9" s="8" t="s">
        <v>7</v>
      </c>
      <c r="B9" s="145" t="s">
        <v>113</v>
      </c>
      <c r="C9" s="55" t="s">
        <v>98</v>
      </c>
      <c r="D9" s="71">
        <v>383.3</v>
      </c>
      <c r="E9" s="55" t="s">
        <v>19</v>
      </c>
      <c r="F9" s="55" t="s">
        <v>19</v>
      </c>
      <c r="G9" s="27" t="s">
        <v>132</v>
      </c>
      <c r="H9" s="27" t="s">
        <v>134</v>
      </c>
      <c r="I9" s="27"/>
      <c r="J9" s="27" t="s">
        <v>135</v>
      </c>
      <c r="K9" s="248">
        <f>D9*3500</f>
        <v>1341550</v>
      </c>
      <c r="L9" s="8" t="s">
        <v>99</v>
      </c>
      <c r="M9" s="50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</row>
    <row r="10" spans="1:70" s="168" customFormat="1" ht="31.5" customHeight="1">
      <c r="A10" s="8" t="s">
        <v>8</v>
      </c>
      <c r="B10" s="145" t="s">
        <v>114</v>
      </c>
      <c r="C10" s="55">
        <v>1990</v>
      </c>
      <c r="D10" s="71">
        <v>103.97</v>
      </c>
      <c r="E10" s="55" t="s">
        <v>131</v>
      </c>
      <c r="F10" s="55" t="s">
        <v>19</v>
      </c>
      <c r="G10" s="27" t="s">
        <v>132</v>
      </c>
      <c r="H10" s="27" t="s">
        <v>134</v>
      </c>
      <c r="I10" s="27"/>
      <c r="J10" s="27" t="s">
        <v>137</v>
      </c>
      <c r="K10" s="248">
        <f>D10*2500</f>
        <v>259925</v>
      </c>
      <c r="L10" s="8"/>
      <c r="M10" s="50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</row>
    <row r="11" spans="1:70" s="168" customFormat="1" ht="27.75" customHeight="1">
      <c r="A11" s="8" t="s">
        <v>9</v>
      </c>
      <c r="B11" s="145" t="s">
        <v>115</v>
      </c>
      <c r="C11" s="55">
        <v>1988</v>
      </c>
      <c r="D11" s="71">
        <v>197.14</v>
      </c>
      <c r="E11" s="55" t="s">
        <v>131</v>
      </c>
      <c r="F11" s="55" t="s">
        <v>19</v>
      </c>
      <c r="G11" s="27" t="s">
        <v>132</v>
      </c>
      <c r="H11" s="27" t="s">
        <v>134</v>
      </c>
      <c r="I11" s="27"/>
      <c r="J11" s="27" t="s">
        <v>137</v>
      </c>
      <c r="K11" s="248">
        <f>D11*2500</f>
        <v>492849.99999999994</v>
      </c>
      <c r="L11" s="27" t="s">
        <v>101</v>
      </c>
      <c r="M11" s="61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</row>
    <row r="12" spans="1:70" s="168" customFormat="1" ht="22.5" customHeight="1">
      <c r="A12" s="8" t="s">
        <v>10</v>
      </c>
      <c r="B12" s="145" t="s">
        <v>116</v>
      </c>
      <c r="C12" s="55" t="s">
        <v>100</v>
      </c>
      <c r="D12" s="71">
        <v>162.73</v>
      </c>
      <c r="E12" s="55" t="s">
        <v>131</v>
      </c>
      <c r="F12" s="55" t="s">
        <v>19</v>
      </c>
      <c r="G12" s="27" t="s">
        <v>132</v>
      </c>
      <c r="H12" s="27" t="s">
        <v>134</v>
      </c>
      <c r="I12" s="27"/>
      <c r="J12" s="27" t="s">
        <v>137</v>
      </c>
      <c r="K12" s="248">
        <f>D12*2500</f>
        <v>406825</v>
      </c>
      <c r="L12" s="8" t="s">
        <v>102</v>
      </c>
      <c r="M12" s="50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</row>
    <row r="13" spans="1:70" s="168" customFormat="1" ht="30" customHeight="1">
      <c r="A13" s="8" t="s">
        <v>11</v>
      </c>
      <c r="B13" s="145" t="s">
        <v>117</v>
      </c>
      <c r="C13" s="55">
        <v>1986</v>
      </c>
      <c r="D13" s="71">
        <v>596.75</v>
      </c>
      <c r="E13" s="55" t="s">
        <v>131</v>
      </c>
      <c r="F13" s="55" t="s">
        <v>19</v>
      </c>
      <c r="G13" s="27" t="s">
        <v>132</v>
      </c>
      <c r="H13" s="27" t="s">
        <v>134</v>
      </c>
      <c r="I13" s="27"/>
      <c r="J13" s="27" t="s">
        <v>135</v>
      </c>
      <c r="K13" s="248">
        <f>D13*2500</f>
        <v>1491875</v>
      </c>
      <c r="L13" s="8"/>
      <c r="M13" s="50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</row>
    <row r="14" spans="1:70" s="168" customFormat="1" ht="25.5" customHeight="1">
      <c r="A14" s="8" t="s">
        <v>12</v>
      </c>
      <c r="B14" s="145" t="s">
        <v>118</v>
      </c>
      <c r="C14" s="55">
        <v>1978</v>
      </c>
      <c r="D14" s="71">
        <v>49</v>
      </c>
      <c r="E14" s="55" t="s">
        <v>131</v>
      </c>
      <c r="F14" s="55" t="s">
        <v>19</v>
      </c>
      <c r="G14" s="27" t="s">
        <v>132</v>
      </c>
      <c r="H14" s="27" t="s">
        <v>134</v>
      </c>
      <c r="I14" s="27"/>
      <c r="J14" s="27" t="s">
        <v>136</v>
      </c>
      <c r="K14" s="249">
        <v>141120</v>
      </c>
      <c r="L14" s="8"/>
      <c r="M14" s="50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</row>
    <row r="15" spans="1:70" s="168" customFormat="1" ht="27" customHeight="1">
      <c r="A15" s="8" t="s">
        <v>13</v>
      </c>
      <c r="B15" s="145" t="s">
        <v>119</v>
      </c>
      <c r="C15" s="55">
        <v>1966</v>
      </c>
      <c r="D15" s="71">
        <v>196.79</v>
      </c>
      <c r="E15" s="55" t="s">
        <v>131</v>
      </c>
      <c r="F15" s="55" t="s">
        <v>19</v>
      </c>
      <c r="G15" s="27" t="s">
        <v>132</v>
      </c>
      <c r="H15" s="27" t="s">
        <v>133</v>
      </c>
      <c r="I15" s="27"/>
      <c r="J15" s="27" t="s">
        <v>135</v>
      </c>
      <c r="K15" s="248">
        <f>D15*2500</f>
        <v>491975</v>
      </c>
      <c r="L15" s="8"/>
      <c r="M15" s="50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</row>
    <row r="16" spans="1:15" s="169" customFormat="1" ht="25.5">
      <c r="A16" s="8" t="s">
        <v>14</v>
      </c>
      <c r="B16" s="144" t="s">
        <v>119</v>
      </c>
      <c r="C16" s="142">
        <v>1966</v>
      </c>
      <c r="D16" s="143">
        <v>351.2</v>
      </c>
      <c r="E16" s="142" t="s">
        <v>131</v>
      </c>
      <c r="F16" s="142" t="s">
        <v>19</v>
      </c>
      <c r="G16" s="142" t="s">
        <v>132</v>
      </c>
      <c r="H16" s="142" t="s">
        <v>133</v>
      </c>
      <c r="I16" s="142"/>
      <c r="J16" s="142" t="s">
        <v>135</v>
      </c>
      <c r="K16" s="249">
        <v>878000</v>
      </c>
      <c r="N16" s="178"/>
      <c r="O16" s="165"/>
    </row>
    <row r="17" spans="1:70" s="168" customFormat="1" ht="27" customHeight="1">
      <c r="A17" s="8" t="s">
        <v>15</v>
      </c>
      <c r="B17" s="145" t="s">
        <v>120</v>
      </c>
      <c r="C17" s="55" t="s">
        <v>103</v>
      </c>
      <c r="D17" s="71">
        <v>39</v>
      </c>
      <c r="E17" s="55" t="s">
        <v>131</v>
      </c>
      <c r="F17" s="55" t="s">
        <v>19</v>
      </c>
      <c r="G17" s="27" t="s">
        <v>132</v>
      </c>
      <c r="H17" s="27" t="s">
        <v>134</v>
      </c>
      <c r="I17" s="27"/>
      <c r="J17" s="27" t="s">
        <v>136</v>
      </c>
      <c r="K17" s="248">
        <f>D17*2500</f>
        <v>97500</v>
      </c>
      <c r="L17" s="8"/>
      <c r="M17" s="50"/>
      <c r="N17" s="179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</row>
    <row r="18" spans="1:70" s="168" customFormat="1" ht="22.5" customHeight="1">
      <c r="A18" s="8" t="s">
        <v>16</v>
      </c>
      <c r="B18" s="145" t="s">
        <v>121</v>
      </c>
      <c r="C18" s="55" t="s">
        <v>104</v>
      </c>
      <c r="D18" s="71"/>
      <c r="E18" s="55" t="s">
        <v>131</v>
      </c>
      <c r="F18" s="55" t="s">
        <v>19</v>
      </c>
      <c r="G18" s="27" t="s">
        <v>132</v>
      </c>
      <c r="H18" s="27" t="s">
        <v>134</v>
      </c>
      <c r="I18" s="27"/>
      <c r="J18" s="27" t="s">
        <v>135</v>
      </c>
      <c r="K18" s="277">
        <v>70000</v>
      </c>
      <c r="L18" s="8"/>
      <c r="M18" s="50"/>
      <c r="N18" s="180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</row>
    <row r="19" spans="1:70" s="168" customFormat="1" ht="22.5" customHeight="1">
      <c r="A19" s="8" t="s">
        <v>17</v>
      </c>
      <c r="B19" s="145" t="s">
        <v>122</v>
      </c>
      <c r="C19" s="55" t="s">
        <v>105</v>
      </c>
      <c r="D19" s="71">
        <v>171.75</v>
      </c>
      <c r="E19" s="55" t="s">
        <v>131</v>
      </c>
      <c r="F19" s="55" t="s">
        <v>19</v>
      </c>
      <c r="G19" s="27" t="s">
        <v>132</v>
      </c>
      <c r="H19" s="27" t="s">
        <v>134</v>
      </c>
      <c r="I19" s="27"/>
      <c r="J19" s="27" t="s">
        <v>137</v>
      </c>
      <c r="K19" s="248">
        <f>D19*2500</f>
        <v>429375</v>
      </c>
      <c r="L19" s="8"/>
      <c r="M19" s="50"/>
      <c r="N19" s="162"/>
      <c r="O19" s="162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</row>
    <row r="20" spans="1:70" s="168" customFormat="1" ht="24.75" customHeight="1">
      <c r="A20" s="8" t="s">
        <v>91</v>
      </c>
      <c r="B20" s="145" t="s">
        <v>123</v>
      </c>
      <c r="C20" s="55">
        <v>1965</v>
      </c>
      <c r="D20" s="71">
        <v>88.5</v>
      </c>
      <c r="E20" s="55" t="s">
        <v>131</v>
      </c>
      <c r="F20" s="55" t="s">
        <v>19</v>
      </c>
      <c r="G20" s="27" t="s">
        <v>132</v>
      </c>
      <c r="H20" s="27" t="s">
        <v>134</v>
      </c>
      <c r="I20" s="27"/>
      <c r="J20" s="27" t="s">
        <v>136</v>
      </c>
      <c r="K20" s="248">
        <f>D20*1200</f>
        <v>106200</v>
      </c>
      <c r="L20" s="8" t="s">
        <v>106</v>
      </c>
      <c r="M20" s="50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</row>
    <row r="21" spans="1:70" s="168" customFormat="1" ht="22.5" customHeight="1">
      <c r="A21" s="8" t="s">
        <v>92</v>
      </c>
      <c r="B21" s="145" t="s">
        <v>124</v>
      </c>
      <c r="C21" s="55">
        <v>1965</v>
      </c>
      <c r="D21" s="71">
        <v>185.04</v>
      </c>
      <c r="E21" s="55" t="s">
        <v>19</v>
      </c>
      <c r="F21" s="55" t="s">
        <v>19</v>
      </c>
      <c r="G21" s="27" t="s">
        <v>132</v>
      </c>
      <c r="H21" s="27" t="s">
        <v>134</v>
      </c>
      <c r="I21" s="27"/>
      <c r="J21" s="27" t="s">
        <v>136</v>
      </c>
      <c r="K21" s="248">
        <f>D21*2500</f>
        <v>462600</v>
      </c>
      <c r="L21" s="8" t="s">
        <v>106</v>
      </c>
      <c r="M21" s="50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</row>
    <row r="22" spans="1:70" s="168" customFormat="1" ht="22.5" customHeight="1">
      <c r="A22" s="8" t="s">
        <v>93</v>
      </c>
      <c r="B22" s="145" t="s">
        <v>125</v>
      </c>
      <c r="C22" s="55">
        <v>1999</v>
      </c>
      <c r="D22" s="71">
        <v>30</v>
      </c>
      <c r="E22" s="55" t="s">
        <v>131</v>
      </c>
      <c r="F22" s="55" t="s">
        <v>19</v>
      </c>
      <c r="G22" s="27" t="s">
        <v>132</v>
      </c>
      <c r="H22" s="27" t="s">
        <v>133</v>
      </c>
      <c r="I22" s="27"/>
      <c r="J22" s="27" t="s">
        <v>136</v>
      </c>
      <c r="K22" s="248">
        <v>115100</v>
      </c>
      <c r="L22" s="8"/>
      <c r="M22" s="50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</row>
    <row r="23" spans="1:70" s="168" customFormat="1" ht="31.5" customHeight="1">
      <c r="A23" s="8" t="s">
        <v>94</v>
      </c>
      <c r="B23" s="145" t="s">
        <v>126</v>
      </c>
      <c r="C23" s="55">
        <v>2010</v>
      </c>
      <c r="D23" s="71">
        <v>173.2</v>
      </c>
      <c r="E23" s="55" t="s">
        <v>19</v>
      </c>
      <c r="F23" s="55" t="s">
        <v>19</v>
      </c>
      <c r="G23" s="27" t="s">
        <v>132</v>
      </c>
      <c r="H23" s="27" t="s">
        <v>134</v>
      </c>
      <c r="I23" s="27"/>
      <c r="J23" s="27" t="s">
        <v>136</v>
      </c>
      <c r="K23" s="248">
        <v>581500</v>
      </c>
      <c r="L23" s="8"/>
      <c r="M23" s="50"/>
      <c r="N23" s="178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</row>
    <row r="24" spans="1:70" s="168" customFormat="1" ht="60.75" customHeight="1">
      <c r="A24" s="8" t="s">
        <v>95</v>
      </c>
      <c r="B24" s="145" t="s">
        <v>127</v>
      </c>
      <c r="C24" s="55">
        <v>2015</v>
      </c>
      <c r="D24" s="71">
        <v>338.02</v>
      </c>
      <c r="E24" s="55" t="s">
        <v>19</v>
      </c>
      <c r="F24" s="170" t="s">
        <v>19</v>
      </c>
      <c r="G24" s="27" t="s">
        <v>132</v>
      </c>
      <c r="H24" s="27" t="s">
        <v>134</v>
      </c>
      <c r="I24" s="27"/>
      <c r="J24" s="27" t="s">
        <v>135</v>
      </c>
      <c r="K24" s="248">
        <f>D24*2500</f>
        <v>845050</v>
      </c>
      <c r="L24" s="73"/>
      <c r="M24" s="50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</row>
    <row r="25" spans="1:70" s="168" customFormat="1" ht="60.75" customHeight="1">
      <c r="A25" s="8" t="s">
        <v>319</v>
      </c>
      <c r="B25" s="145" t="s">
        <v>128</v>
      </c>
      <c r="C25" s="27" t="s">
        <v>107</v>
      </c>
      <c r="D25" s="70">
        <v>485.32</v>
      </c>
      <c r="E25" s="27" t="s">
        <v>131</v>
      </c>
      <c r="F25" s="171" t="s">
        <v>342</v>
      </c>
      <c r="G25" s="27" t="s">
        <v>132</v>
      </c>
      <c r="H25" s="27" t="s">
        <v>134</v>
      </c>
      <c r="I25" s="59"/>
      <c r="J25" s="59" t="s">
        <v>135</v>
      </c>
      <c r="K25" s="78">
        <f>D25*2500</f>
        <v>1213300</v>
      </c>
      <c r="L25" s="73"/>
      <c r="M25" s="50"/>
      <c r="N25" s="162"/>
      <c r="O25" s="162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</row>
    <row r="26" spans="1:15" s="169" customFormat="1" ht="32.25" customHeight="1" thickBot="1">
      <c r="A26" s="8" t="s">
        <v>316</v>
      </c>
      <c r="B26" s="172" t="s">
        <v>317</v>
      </c>
      <c r="C26" s="159">
        <v>2018</v>
      </c>
      <c r="D26" s="159" t="s">
        <v>318</v>
      </c>
      <c r="E26" s="159" t="s">
        <v>19</v>
      </c>
      <c r="F26" s="159" t="s">
        <v>19</v>
      </c>
      <c r="G26" s="159" t="s">
        <v>132</v>
      </c>
      <c r="H26" s="159" t="s">
        <v>134</v>
      </c>
      <c r="I26" s="173"/>
      <c r="J26" s="159" t="s">
        <v>135</v>
      </c>
      <c r="K26" s="279">
        <v>5300000</v>
      </c>
      <c r="N26" s="183"/>
      <c r="O26" s="183"/>
    </row>
    <row r="27" spans="1:70" s="168" customFormat="1" ht="24" customHeight="1" thickBot="1">
      <c r="A27" s="50"/>
      <c r="B27" s="56"/>
      <c r="C27" s="61"/>
      <c r="D27" s="72"/>
      <c r="E27" s="61"/>
      <c r="F27" s="174"/>
      <c r="G27" s="61"/>
      <c r="H27" s="282" t="s">
        <v>108</v>
      </c>
      <c r="I27" s="283"/>
      <c r="J27" s="283"/>
      <c r="K27" s="239">
        <f>SUM(K4:K26)</f>
        <v>17895545</v>
      </c>
      <c r="L27" s="73"/>
      <c r="M27" s="50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</row>
    <row r="28" spans="1:70" s="167" customFormat="1" ht="12" customHeight="1">
      <c r="A28" s="107">
        <v>2</v>
      </c>
      <c r="B28" s="108" t="str">
        <f>'zakładka nr 1'!B4</f>
        <v>Zespół Szkolny w Ładzyniu</v>
      </c>
      <c r="C28" s="107"/>
      <c r="D28" s="109"/>
      <c r="E28" s="107"/>
      <c r="F28" s="107"/>
      <c r="G28" s="107"/>
      <c r="H28" s="107"/>
      <c r="I28" s="107"/>
      <c r="J28" s="107"/>
      <c r="K28" s="189"/>
      <c r="L28" s="76"/>
      <c r="M28" s="243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</row>
    <row r="29" spans="1:70" s="168" customFormat="1" ht="27.75" customHeight="1">
      <c r="A29" s="27" t="s">
        <v>18</v>
      </c>
      <c r="B29" s="160" t="s">
        <v>181</v>
      </c>
      <c r="C29" s="161" t="s">
        <v>184</v>
      </c>
      <c r="D29" s="27">
        <v>500</v>
      </c>
      <c r="E29" s="30"/>
      <c r="F29" s="159" t="s">
        <v>19</v>
      </c>
      <c r="G29" s="30"/>
      <c r="H29" s="30"/>
      <c r="I29" s="30"/>
      <c r="J29" s="30"/>
      <c r="K29" s="190">
        <f>2500*D29</f>
        <v>1250000</v>
      </c>
      <c r="L29" s="82"/>
      <c r="M29" s="244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</row>
    <row r="30" spans="1:70" s="168" customFormat="1" ht="27.75" customHeight="1">
      <c r="A30" s="27" t="s">
        <v>325</v>
      </c>
      <c r="B30" s="160" t="s">
        <v>182</v>
      </c>
      <c r="C30" s="161" t="s">
        <v>185</v>
      </c>
      <c r="D30" s="27">
        <v>108.1</v>
      </c>
      <c r="E30" s="27"/>
      <c r="F30" s="159" t="s">
        <v>19</v>
      </c>
      <c r="G30" s="27"/>
      <c r="H30" s="27"/>
      <c r="I30" s="27"/>
      <c r="J30" s="27"/>
      <c r="K30" s="247">
        <v>300000</v>
      </c>
      <c r="L30" s="58"/>
      <c r="M30" s="61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</row>
    <row r="31" spans="1:70" s="168" customFormat="1" ht="27.75" customHeight="1" thickBot="1">
      <c r="A31" s="27" t="s">
        <v>326</v>
      </c>
      <c r="B31" s="160" t="s">
        <v>183</v>
      </c>
      <c r="C31" s="161">
        <v>1988</v>
      </c>
      <c r="D31" s="27">
        <v>104.7</v>
      </c>
      <c r="E31" s="27"/>
      <c r="F31" s="159" t="s">
        <v>19</v>
      </c>
      <c r="G31" s="27"/>
      <c r="H31" s="27"/>
      <c r="I31" s="27"/>
      <c r="J31" s="27"/>
      <c r="K31" s="175" t="s">
        <v>186</v>
      </c>
      <c r="L31" s="58"/>
      <c r="M31" s="61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</row>
    <row r="32" spans="1:70" s="168" customFormat="1" ht="27.75" customHeight="1" thickBot="1">
      <c r="A32" s="55"/>
      <c r="B32" s="110"/>
      <c r="C32" s="111"/>
      <c r="D32" s="111"/>
      <c r="E32" s="111"/>
      <c r="F32" s="111"/>
      <c r="G32" s="111"/>
      <c r="H32" s="282" t="s">
        <v>108</v>
      </c>
      <c r="I32" s="283"/>
      <c r="J32" s="283"/>
      <c r="K32" s="191">
        <f>SUM(K29:K31)</f>
        <v>1550000</v>
      </c>
      <c r="L32" s="58"/>
      <c r="M32" s="61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</row>
    <row r="33" spans="1:70" s="167" customFormat="1" ht="12.75" customHeight="1">
      <c r="A33" s="75">
        <v>3</v>
      </c>
      <c r="B33" s="67" t="str">
        <f>'zakładka nr 1'!B5</f>
        <v>Szkoła Podstawowa im. Armii Krajowej w Pustelniku</v>
      </c>
      <c r="C33" s="76"/>
      <c r="D33" s="76"/>
      <c r="E33" s="76"/>
      <c r="F33" s="76"/>
      <c r="G33" s="76"/>
      <c r="H33" s="76"/>
      <c r="I33" s="76"/>
      <c r="J33" s="76"/>
      <c r="K33" s="192"/>
      <c r="L33" s="75"/>
      <c r="M33" s="24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</row>
    <row r="34" spans="1:70" s="168" customFormat="1" ht="27.75" customHeight="1">
      <c r="A34" s="27" t="s">
        <v>20</v>
      </c>
      <c r="B34" s="53" t="s">
        <v>79</v>
      </c>
      <c r="C34" s="176" t="s">
        <v>80</v>
      </c>
      <c r="D34" s="54">
        <v>2610</v>
      </c>
      <c r="E34" s="27"/>
      <c r="F34" s="27" t="s">
        <v>19</v>
      </c>
      <c r="G34" s="27"/>
      <c r="H34" s="27"/>
      <c r="I34" s="27"/>
      <c r="J34" s="27"/>
      <c r="K34" s="177">
        <v>1354559.12</v>
      </c>
      <c r="L34" s="58"/>
      <c r="M34" s="61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</row>
    <row r="35" spans="1:70" s="168" customFormat="1" ht="27.75" customHeight="1" thickBot="1">
      <c r="A35" s="27" t="s">
        <v>320</v>
      </c>
      <c r="B35" s="53" t="s">
        <v>76</v>
      </c>
      <c r="C35" s="176" t="s">
        <v>80</v>
      </c>
      <c r="D35" s="54">
        <v>341</v>
      </c>
      <c r="E35" s="27"/>
      <c r="F35" s="27" t="s">
        <v>19</v>
      </c>
      <c r="G35" s="27"/>
      <c r="H35" s="27"/>
      <c r="I35" s="27"/>
      <c r="J35" s="27"/>
      <c r="K35" s="177">
        <v>156510</v>
      </c>
      <c r="L35" s="58"/>
      <c r="M35" s="61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</row>
    <row r="36" spans="1:70" s="168" customFormat="1" ht="24" customHeight="1" thickBot="1">
      <c r="A36" s="27"/>
      <c r="B36" s="53"/>
      <c r="C36" s="27"/>
      <c r="D36" s="54"/>
      <c r="E36" s="27"/>
      <c r="F36" s="27"/>
      <c r="G36" s="57"/>
      <c r="H36" s="282" t="s">
        <v>108</v>
      </c>
      <c r="I36" s="283"/>
      <c r="J36" s="283"/>
      <c r="K36" s="191">
        <f>SUM(K34:K35)</f>
        <v>1511069.12</v>
      </c>
      <c r="L36" s="58"/>
      <c r="M36" s="61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</row>
    <row r="37" spans="1:71" s="67" customFormat="1" ht="12.75" customHeight="1">
      <c r="A37" s="66">
        <v>4</v>
      </c>
      <c r="B37" s="67" t="str">
        <f>'zakładka nr 1'!B6</f>
        <v>Zespół Szkolny w Stanisławowie</v>
      </c>
      <c r="H37" s="74"/>
      <c r="I37" s="74"/>
      <c r="J37" s="74"/>
      <c r="K37" s="193"/>
      <c r="M37" s="246"/>
      <c r="N37" s="165"/>
      <c r="O37" s="165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3"/>
    </row>
    <row r="38" spans="1:70" s="168" customFormat="1" ht="27.75" customHeight="1">
      <c r="A38" s="27" t="s">
        <v>21</v>
      </c>
      <c r="B38" s="164" t="s">
        <v>176</v>
      </c>
      <c r="C38" s="176">
        <v>1976</v>
      </c>
      <c r="D38" s="54">
        <v>538</v>
      </c>
      <c r="E38" s="27"/>
      <c r="F38" s="159" t="s">
        <v>19</v>
      </c>
      <c r="G38" s="27"/>
      <c r="H38" s="27"/>
      <c r="I38" s="27"/>
      <c r="J38" s="27"/>
      <c r="K38" s="177">
        <v>500000</v>
      </c>
      <c r="L38" s="58"/>
      <c r="M38" s="61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</row>
    <row r="39" spans="1:70" s="168" customFormat="1" ht="27.75" customHeight="1">
      <c r="A39" s="27" t="s">
        <v>322</v>
      </c>
      <c r="B39" s="164" t="s">
        <v>177</v>
      </c>
      <c r="C39" s="176">
        <v>1951</v>
      </c>
      <c r="D39" s="54">
        <v>1425</v>
      </c>
      <c r="E39" s="27"/>
      <c r="F39" s="159" t="s">
        <v>19</v>
      </c>
      <c r="G39" s="27"/>
      <c r="H39" s="27"/>
      <c r="I39" s="27"/>
      <c r="J39" s="27"/>
      <c r="K39" s="177">
        <v>1500000</v>
      </c>
      <c r="L39" s="58"/>
      <c r="M39" s="61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</row>
    <row r="40" spans="1:70" s="168" customFormat="1" ht="27.75" customHeight="1">
      <c r="A40" s="27" t="s">
        <v>327</v>
      </c>
      <c r="B40" s="164" t="s">
        <v>328</v>
      </c>
      <c r="C40" s="176">
        <v>1995</v>
      </c>
      <c r="D40" s="54">
        <v>1056</v>
      </c>
      <c r="E40" s="27"/>
      <c r="F40" s="159" t="s">
        <v>19</v>
      </c>
      <c r="G40" s="27"/>
      <c r="H40" s="27"/>
      <c r="I40" s="27"/>
      <c r="J40" s="27"/>
      <c r="K40" s="177">
        <v>1200000</v>
      </c>
      <c r="L40" s="58"/>
      <c r="M40" s="61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</row>
    <row r="41" spans="1:70" s="168" customFormat="1" ht="27.75" customHeight="1" thickBot="1">
      <c r="A41" s="27" t="s">
        <v>321</v>
      </c>
      <c r="B41" s="164" t="s">
        <v>178</v>
      </c>
      <c r="C41" s="176">
        <v>2004</v>
      </c>
      <c r="D41" s="181">
        <v>2050</v>
      </c>
      <c r="E41" s="27"/>
      <c r="F41" s="159" t="s">
        <v>19</v>
      </c>
      <c r="G41" s="27"/>
      <c r="H41" s="27"/>
      <c r="I41" s="27"/>
      <c r="J41" s="27"/>
      <c r="K41" s="177">
        <v>2362796.86</v>
      </c>
      <c r="L41" s="58"/>
      <c r="M41" s="61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</row>
    <row r="42" spans="1:70" s="168" customFormat="1" ht="27.75" customHeight="1" thickBot="1">
      <c r="A42" s="61"/>
      <c r="B42" s="56"/>
      <c r="C42" s="182"/>
      <c r="D42" s="60"/>
      <c r="E42" s="61"/>
      <c r="F42" s="61"/>
      <c r="G42" s="61"/>
      <c r="H42" s="282" t="s">
        <v>108</v>
      </c>
      <c r="I42" s="283"/>
      <c r="J42" s="283"/>
      <c r="K42" s="194">
        <f>SUM(K38:K41)</f>
        <v>5562796.859999999</v>
      </c>
      <c r="L42" s="58"/>
      <c r="M42" s="61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</row>
    <row r="45" ht="13.5" thickBot="1"/>
    <row r="46" spans="8:11" ht="27" customHeight="1" thickBot="1">
      <c r="H46" s="282" t="s">
        <v>129</v>
      </c>
      <c r="I46" s="283"/>
      <c r="J46" s="287"/>
      <c r="K46" s="278">
        <f>K32+K27+K36+K42</f>
        <v>26519410.98</v>
      </c>
    </row>
    <row r="64091" ht="12.75">
      <c r="J64091" s="142"/>
    </row>
  </sheetData>
  <sheetProtection/>
  <mergeCells count="12">
    <mergeCell ref="H46:J46"/>
    <mergeCell ref="C1:C2"/>
    <mergeCell ref="H27:J27"/>
    <mergeCell ref="H36:J36"/>
    <mergeCell ref="H42:J42"/>
    <mergeCell ref="D1:D2"/>
    <mergeCell ref="E1:E2"/>
    <mergeCell ref="H32:J32"/>
    <mergeCell ref="G1:J1"/>
    <mergeCell ref="L1:L2"/>
    <mergeCell ref="B1:B2"/>
    <mergeCell ref="F2:F3"/>
  </mergeCells>
  <printOptions/>
  <pageMargins left="0.75" right="0.75" top="1" bottom="1" header="0.5" footer="0.5"/>
  <pageSetup fitToWidth="0" fitToHeight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3"/>
  <sheetViews>
    <sheetView defaultGridColor="0" zoomScale="85" zoomScaleNormal="85" zoomScalePageLayoutView="0" colorId="59" workbookViewId="0" topLeftCell="A1">
      <selection activeCell="H15" sqref="H15"/>
    </sheetView>
  </sheetViews>
  <sheetFormatPr defaultColWidth="9.140625" defaultRowHeight="15" customHeight="1"/>
  <cols>
    <col min="1" max="1" width="4.8515625" style="198" customWidth="1"/>
    <col min="2" max="2" width="37.00390625" style="209" customWidth="1"/>
    <col min="3" max="3" width="22.28125" style="212" bestFit="1" customWidth="1"/>
    <col min="4" max="4" width="23.28125" style="227" customWidth="1"/>
    <col min="5" max="5" width="28.140625" style="199" hidden="1" customWidth="1"/>
    <col min="6" max="6" width="11.8515625" style="198" bestFit="1" customWidth="1"/>
    <col min="7" max="7" width="25.140625" style="198" customWidth="1"/>
    <col min="8" max="16384" width="9.140625" style="198" customWidth="1"/>
  </cols>
  <sheetData>
    <row r="3" spans="1:5" ht="15" customHeight="1">
      <c r="A3" s="292" t="s">
        <v>69</v>
      </c>
      <c r="B3" s="293"/>
      <c r="C3" s="294"/>
      <c r="D3" s="228"/>
      <c r="E3" s="200"/>
    </row>
    <row r="4" spans="1:5" ht="15" customHeight="1">
      <c r="A4" s="114" t="s">
        <v>30</v>
      </c>
      <c r="B4" s="210" t="s">
        <v>34</v>
      </c>
      <c r="C4" s="213" t="s">
        <v>29</v>
      </c>
      <c r="D4" s="199"/>
      <c r="E4" s="198"/>
    </row>
    <row r="5" spans="1:5" ht="15" customHeight="1">
      <c r="A5" s="8">
        <v>1</v>
      </c>
      <c r="B5" s="9" t="s">
        <v>335</v>
      </c>
      <c r="C5" s="216">
        <f>'zakładka nr 5 '!K46</f>
        <v>26519410.98</v>
      </c>
      <c r="D5" s="199"/>
      <c r="E5" s="198"/>
    </row>
    <row r="6" spans="1:5" ht="15" customHeight="1">
      <c r="A6" s="8">
        <v>2</v>
      </c>
      <c r="B6" s="9" t="s">
        <v>54</v>
      </c>
      <c r="C6" s="217">
        <f>D25+D32+D39+D53</f>
        <v>7964963.359999999</v>
      </c>
      <c r="D6" s="199"/>
      <c r="E6" s="198"/>
    </row>
    <row r="7" spans="1:5" ht="15" customHeight="1">
      <c r="A7" s="8">
        <v>3</v>
      </c>
      <c r="B7" s="9" t="s">
        <v>55</v>
      </c>
      <c r="C7" s="218">
        <v>100000</v>
      </c>
      <c r="D7" s="199"/>
      <c r="E7" s="198"/>
    </row>
    <row r="8" spans="1:5" ht="15" customHeight="1">
      <c r="A8" s="8">
        <v>4</v>
      </c>
      <c r="B8" s="9" t="s">
        <v>32</v>
      </c>
      <c r="C8" s="218">
        <v>50000</v>
      </c>
      <c r="D8" s="199"/>
      <c r="E8" s="198"/>
    </row>
    <row r="9" spans="1:5" ht="15" customHeight="1">
      <c r="A9" s="8">
        <v>5</v>
      </c>
      <c r="B9" s="9" t="s">
        <v>56</v>
      </c>
      <c r="C9" s="218">
        <v>50000</v>
      </c>
      <c r="D9" s="199"/>
      <c r="E9" s="198"/>
    </row>
    <row r="10" spans="1:5" ht="28.5" customHeight="1">
      <c r="A10" s="8">
        <v>6</v>
      </c>
      <c r="B10" s="53" t="s">
        <v>68</v>
      </c>
      <c r="C10" s="218">
        <v>20000</v>
      </c>
      <c r="D10" s="199"/>
      <c r="E10" s="198"/>
    </row>
    <row r="11" spans="1:5" ht="15" customHeight="1">
      <c r="A11" s="8">
        <v>7</v>
      </c>
      <c r="B11" s="9" t="s">
        <v>27</v>
      </c>
      <c r="C11" s="218">
        <v>40000</v>
      </c>
      <c r="D11" s="199"/>
      <c r="E11" s="198"/>
    </row>
    <row r="12" spans="1:5" ht="15" customHeight="1">
      <c r="A12" s="8">
        <v>8</v>
      </c>
      <c r="B12" s="9" t="s">
        <v>344</v>
      </c>
      <c r="C12" s="218">
        <v>50000</v>
      </c>
      <c r="D12" s="199"/>
      <c r="E12" s="198"/>
    </row>
    <row r="13" spans="1:5" ht="15" customHeight="1">
      <c r="A13" s="8">
        <v>9</v>
      </c>
      <c r="B13" s="9" t="s">
        <v>345</v>
      </c>
      <c r="C13" s="218">
        <v>20000</v>
      </c>
      <c r="D13" s="199"/>
      <c r="E13" s="198"/>
    </row>
    <row r="14" spans="1:5" ht="15" customHeight="1">
      <c r="A14" s="8">
        <v>10</v>
      </c>
      <c r="B14" s="9" t="s">
        <v>23</v>
      </c>
      <c r="C14" s="218">
        <v>10000</v>
      </c>
      <c r="D14" s="199"/>
      <c r="E14" s="198"/>
    </row>
    <row r="15" spans="1:5" ht="69.75" customHeight="1">
      <c r="A15" s="8">
        <v>11</v>
      </c>
      <c r="B15" s="211" t="s">
        <v>324</v>
      </c>
      <c r="C15" s="218">
        <v>20000</v>
      </c>
      <c r="D15" s="199"/>
      <c r="E15" s="198"/>
    </row>
    <row r="16" spans="1:5" ht="75.75" customHeight="1">
      <c r="A16" s="8">
        <v>12</v>
      </c>
      <c r="B16" s="53" t="s">
        <v>58</v>
      </c>
      <c r="C16" s="218">
        <v>20000</v>
      </c>
      <c r="D16" s="199"/>
      <c r="E16" s="201"/>
    </row>
    <row r="17" spans="1:5" ht="107.25" customHeight="1">
      <c r="A17" s="8">
        <v>13</v>
      </c>
      <c r="B17" s="53" t="s">
        <v>57</v>
      </c>
      <c r="C17" s="218">
        <v>50000</v>
      </c>
      <c r="D17" s="199"/>
      <c r="E17" s="201"/>
    </row>
    <row r="18" spans="1:6" ht="36" customHeight="1">
      <c r="A18" s="50"/>
      <c r="B18" s="56"/>
      <c r="C18" s="214"/>
      <c r="F18" s="201"/>
    </row>
    <row r="19" spans="1:6" ht="15" customHeight="1">
      <c r="A19" s="295" t="s">
        <v>70</v>
      </c>
      <c r="B19" s="296"/>
      <c r="C19" s="296"/>
      <c r="D19" s="296"/>
      <c r="F19" s="201"/>
    </row>
    <row r="20" spans="1:6" ht="15" customHeight="1">
      <c r="A20" s="290"/>
      <c r="B20" s="290"/>
      <c r="C20" s="215" t="s">
        <v>35</v>
      </c>
      <c r="D20" s="230">
        <f>'zakładka nr 1'!D2</f>
        <v>711582434</v>
      </c>
      <c r="E20" s="202"/>
      <c r="F20" s="201"/>
    </row>
    <row r="21" spans="1:6" s="204" customFormat="1" ht="15" customHeight="1">
      <c r="A21" s="291" t="str">
        <f>'zakładka nr 1'!B2</f>
        <v>Gmina Stanisławów</v>
      </c>
      <c r="B21" s="291"/>
      <c r="C21" s="291" t="str">
        <f>'zakładka nr 1'!C2</f>
        <v>ul. Rynek 32, 05-304 Stanisławów</v>
      </c>
      <c r="D21" s="291"/>
      <c r="E21" s="203"/>
      <c r="F21" s="201"/>
    </row>
    <row r="22" spans="1:6" ht="15" customHeight="1">
      <c r="A22" s="290" t="s">
        <v>36</v>
      </c>
      <c r="B22" s="290"/>
      <c r="C22" s="290"/>
      <c r="D22" s="290"/>
      <c r="E22" s="205"/>
      <c r="F22" s="201"/>
    </row>
    <row r="23" spans="1:6" s="206" customFormat="1" ht="15" customHeight="1">
      <c r="A23" s="12" t="s">
        <v>31</v>
      </c>
      <c r="B23" s="288" t="s">
        <v>28</v>
      </c>
      <c r="C23" s="288"/>
      <c r="D23" s="231" t="s">
        <v>29</v>
      </c>
      <c r="E23" s="65"/>
      <c r="F23" s="198"/>
    </row>
    <row r="24" spans="1:5" ht="18" customHeight="1" thickBot="1">
      <c r="A24" s="27">
        <v>1</v>
      </c>
      <c r="B24" s="289" t="str">
        <f>B$5</f>
        <v>Budynki </v>
      </c>
      <c r="C24" s="289"/>
      <c r="D24" s="232">
        <f>'zakładka nr 5 '!K27</f>
        <v>17895545</v>
      </c>
      <c r="E24" s="221"/>
    </row>
    <row r="25" spans="1:5" ht="15" customHeight="1" thickBot="1">
      <c r="A25" s="27">
        <v>2</v>
      </c>
      <c r="B25" s="289" t="str">
        <f>B$6</f>
        <v>Maszyny, urządzenia i wyposażenie</v>
      </c>
      <c r="C25" s="289"/>
      <c r="D25" s="233">
        <v>7617838.05</v>
      </c>
      <c r="E25" s="222"/>
    </row>
    <row r="26" spans="1:4" ht="15" customHeight="1">
      <c r="A26" s="8"/>
      <c r="B26" s="9"/>
      <c r="C26" s="226"/>
      <c r="D26" s="229"/>
    </row>
    <row r="27" spans="1:5" ht="15" customHeight="1">
      <c r="A27" s="290"/>
      <c r="B27" s="290"/>
      <c r="C27" s="215" t="s">
        <v>35</v>
      </c>
      <c r="D27" s="230">
        <f>'zakładka nr 1'!D4</f>
        <v>140093875</v>
      </c>
      <c r="E27" s="202"/>
    </row>
    <row r="28" spans="1:7" s="204" customFormat="1" ht="15" customHeight="1">
      <c r="A28" s="291" t="str">
        <f>'zakładka nr 1'!B4</f>
        <v>Zespół Szkolny w Ładzyniu</v>
      </c>
      <c r="B28" s="291"/>
      <c r="C28" s="291" t="str">
        <f>'zakładka nr 1'!C4</f>
        <v>ul. Szkolna 4, Ładzyń, 05-304 Stanisławów</v>
      </c>
      <c r="D28" s="291"/>
      <c r="E28" s="203"/>
      <c r="F28" s="198"/>
      <c r="G28" s="240"/>
    </row>
    <row r="29" spans="1:5" ht="15" customHeight="1">
      <c r="A29" s="290" t="s">
        <v>36</v>
      </c>
      <c r="B29" s="290"/>
      <c r="C29" s="290"/>
      <c r="D29" s="290"/>
      <c r="E29" s="205"/>
    </row>
    <row r="30" spans="1:5" ht="15" customHeight="1">
      <c r="A30" s="12" t="s">
        <v>31</v>
      </c>
      <c r="B30" s="288" t="s">
        <v>28</v>
      </c>
      <c r="C30" s="288"/>
      <c r="D30" s="231" t="s">
        <v>29</v>
      </c>
      <c r="E30" s="65"/>
    </row>
    <row r="31" spans="1:5" ht="15" customHeight="1" thickBot="1">
      <c r="A31" s="27">
        <v>1</v>
      </c>
      <c r="B31" s="289" t="str">
        <f>B$5</f>
        <v>Budynki </v>
      </c>
      <c r="C31" s="289"/>
      <c r="D31" s="234">
        <f>'zakładka nr 5 '!K32</f>
        <v>1550000</v>
      </c>
      <c r="E31" s="207"/>
    </row>
    <row r="32" spans="1:5" ht="15" customHeight="1" thickBot="1">
      <c r="A32" s="27">
        <v>2</v>
      </c>
      <c r="B32" s="289" t="str">
        <f>B$6</f>
        <v>Maszyny, urządzenia i wyposażenie</v>
      </c>
      <c r="C32" s="289"/>
      <c r="D32" s="235">
        <v>46273</v>
      </c>
      <c r="E32" s="223"/>
    </row>
    <row r="33" spans="1:4" ht="15" customHeight="1">
      <c r="A33" s="8"/>
      <c r="B33" s="9"/>
      <c r="C33" s="226"/>
      <c r="D33" s="229"/>
    </row>
    <row r="34" spans="1:5" ht="15" customHeight="1">
      <c r="A34" s="290"/>
      <c r="B34" s="290"/>
      <c r="C34" s="215" t="s">
        <v>35</v>
      </c>
      <c r="D34" s="230" t="str">
        <f>'zakładka nr 1'!D5</f>
        <v>001128363</v>
      </c>
      <c r="E34" s="202"/>
    </row>
    <row r="35" spans="1:6" s="204" customFormat="1" ht="35.25" customHeight="1">
      <c r="A35" s="291" t="str">
        <f>'zakładka nr 1'!B5</f>
        <v>Szkoła Podstawowa im. Armii Krajowej w Pustelniku</v>
      </c>
      <c r="B35" s="291"/>
      <c r="C35" s="291" t="str">
        <f>'zakładka nr 1'!C5</f>
        <v>ul. Szkolna 16, Pustelnik, 05-304 Stanisławów</v>
      </c>
      <c r="D35" s="291"/>
      <c r="E35" s="203"/>
      <c r="F35" s="198"/>
    </row>
    <row r="36" spans="1:5" ht="15" customHeight="1">
      <c r="A36" s="290" t="s">
        <v>36</v>
      </c>
      <c r="B36" s="290"/>
      <c r="C36" s="290"/>
      <c r="D36" s="290"/>
      <c r="E36" s="205"/>
    </row>
    <row r="37" spans="1:5" ht="15" customHeight="1">
      <c r="A37" s="12" t="s">
        <v>31</v>
      </c>
      <c r="B37" s="288" t="s">
        <v>28</v>
      </c>
      <c r="C37" s="288"/>
      <c r="D37" s="231" t="s">
        <v>29</v>
      </c>
      <c r="E37" s="65"/>
    </row>
    <row r="38" spans="1:5" ht="15" customHeight="1" thickBot="1">
      <c r="A38" s="27">
        <f>A31</f>
        <v>1</v>
      </c>
      <c r="B38" s="289" t="str">
        <f>B$5</f>
        <v>Budynki </v>
      </c>
      <c r="C38" s="289"/>
      <c r="D38" s="235">
        <f>'zakładka nr 5 '!K36</f>
        <v>1511069.12</v>
      </c>
      <c r="E38" s="207"/>
    </row>
    <row r="39" spans="1:5" ht="15" customHeight="1" thickBot="1">
      <c r="A39" s="27">
        <f>A32</f>
        <v>2</v>
      </c>
      <c r="B39" s="289" t="str">
        <f>B$6</f>
        <v>Maszyny, urządzenia i wyposażenie</v>
      </c>
      <c r="C39" s="289"/>
      <c r="D39" s="235">
        <v>226879.31</v>
      </c>
      <c r="E39" s="223"/>
    </row>
    <row r="40" spans="1:4" ht="15" customHeight="1">
      <c r="A40" s="8"/>
      <c r="B40" s="9"/>
      <c r="C40" s="226"/>
      <c r="D40" s="229"/>
    </row>
    <row r="41" spans="1:5" ht="15" customHeight="1">
      <c r="A41" s="290"/>
      <c r="B41" s="290"/>
      <c r="C41" s="215" t="s">
        <v>35</v>
      </c>
      <c r="D41" s="230">
        <f>'zakładka nr 1'!D6</f>
        <v>140093852</v>
      </c>
      <c r="E41" s="202"/>
    </row>
    <row r="42" spans="1:6" s="204" customFormat="1" ht="15" customHeight="1">
      <c r="A42" s="291" t="str">
        <f>'zakładka nr 1'!B6</f>
        <v>Zespół Szkolny w Stanisławowie</v>
      </c>
      <c r="B42" s="291"/>
      <c r="C42" s="291" t="str">
        <f>'zakładka nr 1'!C6</f>
        <v>ul. Szkolna 4 i 4A, 05-304 Stanisławów</v>
      </c>
      <c r="D42" s="291"/>
      <c r="E42" s="203"/>
      <c r="F42" s="198"/>
    </row>
    <row r="43" spans="1:5" ht="15" customHeight="1">
      <c r="A43" s="290" t="s">
        <v>36</v>
      </c>
      <c r="B43" s="290"/>
      <c r="C43" s="290"/>
      <c r="D43" s="290"/>
      <c r="E43" s="205"/>
    </row>
    <row r="44" spans="1:5" ht="15" customHeight="1">
      <c r="A44" s="12" t="s">
        <v>31</v>
      </c>
      <c r="B44" s="288" t="s">
        <v>28</v>
      </c>
      <c r="C44" s="288"/>
      <c r="D44" s="231" t="s">
        <v>29</v>
      </c>
      <c r="E44" s="65"/>
    </row>
    <row r="45" spans="1:5" ht="15" customHeight="1">
      <c r="A45" s="27">
        <f>A38</f>
        <v>1</v>
      </c>
      <c r="B45" s="289" t="str">
        <f>B$5</f>
        <v>Budynki </v>
      </c>
      <c r="C45" s="289"/>
      <c r="D45" s="236">
        <f>'zakładka nr 5 '!K42</f>
        <v>5562796.859999999</v>
      </c>
      <c r="E45" s="224"/>
    </row>
    <row r="46" spans="1:5" ht="15" customHeight="1">
      <c r="A46" s="27">
        <f>A39</f>
        <v>2</v>
      </c>
      <c r="B46" s="289" t="str">
        <f>B$6</f>
        <v>Maszyny, urządzenia i wyposażenie</v>
      </c>
      <c r="C46" s="289"/>
      <c r="D46" s="237">
        <v>106473</v>
      </c>
      <c r="E46" s="225"/>
    </row>
    <row r="47" spans="1:4" ht="15" customHeight="1">
      <c r="A47" s="8"/>
      <c r="B47" s="9"/>
      <c r="C47" s="226"/>
      <c r="D47" s="229"/>
    </row>
    <row r="48" spans="1:5" ht="15" customHeight="1">
      <c r="A48" s="290"/>
      <c r="B48" s="290"/>
      <c r="C48" s="215" t="s">
        <v>35</v>
      </c>
      <c r="D48" s="230" t="str">
        <f>'zakładka nr 1'!D7</f>
        <v>000892978</v>
      </c>
      <c r="E48" s="202"/>
    </row>
    <row r="49" spans="1:6" s="204" customFormat="1" ht="27" customHeight="1">
      <c r="A49" s="291" t="str">
        <f>'zakładka nr 1'!B7</f>
        <v>Gminny Ośrodek Kultury w Stanisławowie</v>
      </c>
      <c r="B49" s="291"/>
      <c r="C49" s="291" t="str">
        <f>'zakładka nr 1'!C7</f>
        <v>ul. Rynek 1, 05-304 Stanisławów</v>
      </c>
      <c r="D49" s="291"/>
      <c r="E49" s="203"/>
      <c r="F49" s="198"/>
    </row>
    <row r="50" spans="1:5" ht="15" customHeight="1">
      <c r="A50" s="290" t="s">
        <v>36</v>
      </c>
      <c r="B50" s="290"/>
      <c r="C50" s="290"/>
      <c r="D50" s="290"/>
      <c r="E50" s="205"/>
    </row>
    <row r="51" spans="1:5" ht="15" customHeight="1">
      <c r="A51" s="12" t="s">
        <v>31</v>
      </c>
      <c r="B51" s="288" t="s">
        <v>28</v>
      </c>
      <c r="C51" s="288"/>
      <c r="D51" s="231" t="s">
        <v>29</v>
      </c>
      <c r="E51" s="65"/>
    </row>
    <row r="52" spans="1:5" ht="15" customHeight="1" thickBot="1">
      <c r="A52" s="27">
        <v>1</v>
      </c>
      <c r="B52" s="289" t="str">
        <f>B$5</f>
        <v>Budynki </v>
      </c>
      <c r="C52" s="289"/>
      <c r="D52" s="234">
        <v>0</v>
      </c>
      <c r="E52" s="208"/>
    </row>
    <row r="53" spans="1:5" ht="15" customHeight="1" thickBot="1">
      <c r="A53" s="27">
        <f>A46</f>
        <v>2</v>
      </c>
      <c r="B53" s="289" t="str">
        <f>B$6</f>
        <v>Maszyny, urządzenia i wyposażenie</v>
      </c>
      <c r="C53" s="289"/>
      <c r="D53" s="238">
        <v>73973</v>
      </c>
      <c r="E53" s="223"/>
    </row>
  </sheetData>
  <sheetProtection/>
  <mergeCells count="37">
    <mergeCell ref="A49:B49"/>
    <mergeCell ref="B39:C39"/>
    <mergeCell ref="B23:C23"/>
    <mergeCell ref="A19:D19"/>
    <mergeCell ref="B53:C53"/>
    <mergeCell ref="B52:C52"/>
    <mergeCell ref="A27:B27"/>
    <mergeCell ref="A28:B28"/>
    <mergeCell ref="A43:D43"/>
    <mergeCell ref="A50:D50"/>
    <mergeCell ref="C42:D42"/>
    <mergeCell ref="B38:C38"/>
    <mergeCell ref="A41:B41"/>
    <mergeCell ref="A3:C3"/>
    <mergeCell ref="A21:B21"/>
    <mergeCell ref="A20:B20"/>
    <mergeCell ref="C21:D21"/>
    <mergeCell ref="A22:D22"/>
    <mergeCell ref="B24:C24"/>
    <mergeCell ref="B31:C31"/>
    <mergeCell ref="A35:B35"/>
    <mergeCell ref="C35:D35"/>
    <mergeCell ref="B37:C37"/>
    <mergeCell ref="C28:D28"/>
    <mergeCell ref="B25:C25"/>
    <mergeCell ref="B30:C30"/>
    <mergeCell ref="A29:D29"/>
    <mergeCell ref="B51:C51"/>
    <mergeCell ref="B44:C44"/>
    <mergeCell ref="B45:C45"/>
    <mergeCell ref="B46:C46"/>
    <mergeCell ref="B32:C32"/>
    <mergeCell ref="A36:D36"/>
    <mergeCell ref="A48:B48"/>
    <mergeCell ref="A34:B34"/>
    <mergeCell ref="C49:D49"/>
    <mergeCell ref="A42:B42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="96" zoomScaleNormal="96" zoomScalePageLayoutView="0" workbookViewId="0" topLeftCell="A1">
      <selection activeCell="L32" sqref="L32"/>
    </sheetView>
  </sheetViews>
  <sheetFormatPr defaultColWidth="9.140625" defaultRowHeight="12.75"/>
  <cols>
    <col min="1" max="1" width="5.57421875" style="6" customWidth="1"/>
    <col min="2" max="2" width="37.421875" style="7" customWidth="1"/>
    <col min="3" max="3" width="24.28125" style="16" customWidth="1"/>
    <col min="4" max="4" width="21.140625" style="2" customWidth="1"/>
    <col min="5" max="5" width="21.140625" style="2" hidden="1" customWidth="1"/>
    <col min="6" max="6" width="14.7109375" style="1" hidden="1" customWidth="1"/>
    <col min="7" max="7" width="0" style="1" hidden="1" customWidth="1"/>
    <col min="8" max="8" width="22.57421875" style="1" customWidth="1"/>
    <col min="9" max="16384" width="9.140625" style="1" customWidth="1"/>
  </cols>
  <sheetData>
    <row r="1" spans="4:7" ht="12.75">
      <c r="D1" s="37"/>
      <c r="E1" s="37"/>
      <c r="F1" s="38"/>
      <c r="G1" s="10"/>
    </row>
    <row r="2" spans="1:7" ht="14.25">
      <c r="A2" s="327" t="s">
        <v>69</v>
      </c>
      <c r="B2" s="328"/>
      <c r="C2" s="328"/>
      <c r="D2" s="37"/>
      <c r="E2" s="37"/>
      <c r="F2" s="39"/>
      <c r="G2" s="10"/>
    </row>
    <row r="3" spans="1:6" ht="12.75">
      <c r="A3" s="41" t="s">
        <v>30</v>
      </c>
      <c r="B3" s="41" t="s">
        <v>39</v>
      </c>
      <c r="C3" s="42" t="s">
        <v>40</v>
      </c>
      <c r="D3" s="148"/>
      <c r="E3" s="40"/>
      <c r="F3" s="10"/>
    </row>
    <row r="4" spans="1:6" ht="12.75">
      <c r="A4" s="32">
        <v>1</v>
      </c>
      <c r="B4" s="219" t="s">
        <v>52</v>
      </c>
      <c r="C4" s="18">
        <f>D18+D30+D41+D52+D65+D77</f>
        <v>195000</v>
      </c>
      <c r="D4" s="37"/>
      <c r="E4" s="11"/>
      <c r="F4" s="10"/>
    </row>
    <row r="5" spans="1:6" ht="12.75">
      <c r="A5" s="32">
        <v>2</v>
      </c>
      <c r="B5" s="220" t="s">
        <v>53</v>
      </c>
      <c r="C5" s="18">
        <f>D19+D31+D42+D53+D66+D78</f>
        <v>118000</v>
      </c>
      <c r="D5" s="37"/>
      <c r="E5" s="11"/>
      <c r="F5" s="10"/>
    </row>
    <row r="6" spans="1:6" ht="12.75">
      <c r="A6" s="32">
        <v>3</v>
      </c>
      <c r="B6" s="220" t="s">
        <v>24</v>
      </c>
      <c r="C6" s="18">
        <f>D20+D32+D43+D54+D67+D79</f>
        <v>58000</v>
      </c>
      <c r="D6" s="37"/>
      <c r="E6" s="11"/>
      <c r="F6" s="10"/>
    </row>
    <row r="7" spans="1:6" ht="25.5">
      <c r="A7" s="32">
        <v>4</v>
      </c>
      <c r="B7" s="220" t="s">
        <v>179</v>
      </c>
      <c r="C7" s="80">
        <f>D45+D58+D70</f>
        <v>65000</v>
      </c>
      <c r="D7" s="37"/>
      <c r="E7" s="11"/>
      <c r="F7" s="10"/>
    </row>
    <row r="8" spans="1:5" ht="12.75">
      <c r="A8" s="32">
        <v>5</v>
      </c>
      <c r="B8" s="17" t="s">
        <v>43</v>
      </c>
      <c r="C8" s="5">
        <v>10000</v>
      </c>
      <c r="D8" s="37"/>
      <c r="E8" s="11"/>
    </row>
    <row r="9" spans="1:5" ht="25.5">
      <c r="A9" s="32">
        <v>6</v>
      </c>
      <c r="B9" s="17" t="s">
        <v>323</v>
      </c>
      <c r="C9" s="5">
        <v>50000</v>
      </c>
      <c r="D9" s="37"/>
      <c r="E9" s="11"/>
    </row>
    <row r="10" spans="1:5" ht="12.75">
      <c r="A10" s="32">
        <v>7</v>
      </c>
      <c r="B10" s="19" t="s">
        <v>41</v>
      </c>
      <c r="C10" s="5">
        <v>20000</v>
      </c>
      <c r="D10" s="37"/>
      <c r="E10" s="11"/>
    </row>
    <row r="11" ht="12.75">
      <c r="H11" s="147"/>
    </row>
    <row r="12" spans="1:7" ht="15">
      <c r="A12" s="331" t="s">
        <v>70</v>
      </c>
      <c r="B12" s="332"/>
      <c r="C12" s="332"/>
      <c r="D12" s="332"/>
      <c r="E12" s="149"/>
      <c r="F12" s="49"/>
      <c r="G12" s="49"/>
    </row>
    <row r="13" spans="1:5" ht="15.75" customHeight="1">
      <c r="A13" s="310" t="s">
        <v>65</v>
      </c>
      <c r="B13" s="311"/>
      <c r="C13" s="21" t="s">
        <v>35</v>
      </c>
      <c r="D13" s="146">
        <f>'zakładka nr 1'!D2</f>
        <v>711582434</v>
      </c>
      <c r="E13" s="150"/>
    </row>
    <row r="14" spans="1:5" s="197" customFormat="1" ht="24" customHeight="1">
      <c r="A14" s="302" t="str">
        <f>'zakładka nr 1'!B2</f>
        <v>Gmina Stanisławów</v>
      </c>
      <c r="B14" s="299"/>
      <c r="C14" s="302" t="str">
        <f>'zakładka nr 1'!C2</f>
        <v>ul. Rynek 32, 05-304 Stanisławów</v>
      </c>
      <c r="D14" s="299"/>
      <c r="E14" s="151"/>
    </row>
    <row r="15" spans="1:5" ht="15" customHeight="1">
      <c r="A15" s="303" t="s">
        <v>36</v>
      </c>
      <c r="B15" s="300"/>
      <c r="C15" s="300"/>
      <c r="D15" s="299"/>
      <c r="E15" s="151"/>
    </row>
    <row r="16" spans="1:5" ht="15.75" customHeight="1" hidden="1">
      <c r="A16" s="317" t="str">
        <f>'zakładka nr 1'!F2</f>
        <v>ul. Rynek 32, 05-304 Stanisławów;  ul. Rynek 31, 05-304 Stanisławów, ul. Lubelska 4, 05-304 Stanisławów; ul. Zachodnia 5, 05-304 Stanisławów; ul. Szkolna 6, 05-304 Stanisławów; Cisówka 59A, 05-304 Stanisławów; Wólka Czarnińska 46C, 05-304 Stanisławów; Szymankowszczyzna, 05-304 Stanisławów; ul. Szkolna 10, 05-304 Stanisławów; Lubomin 16, 05-304 Stanisławów; Ładzyń, ul. Stanisławowska 12, 05-304 Stanisławów; Czarna, 05-304 Stanisławów; Retków, 05-304 Stanisławów; Sokóle, 05-304 Stanisławów; Rządza, 05-304 Stanisławów; Pustelnik, 05-304 Stanisławów</v>
      </c>
      <c r="B16" s="318"/>
      <c r="C16" s="318"/>
      <c r="D16" s="319"/>
      <c r="E16" s="152"/>
    </row>
    <row r="17" spans="1:5" ht="15" customHeight="1">
      <c r="A17" s="12" t="s">
        <v>31</v>
      </c>
      <c r="B17" s="295" t="s">
        <v>28</v>
      </c>
      <c r="C17" s="299"/>
      <c r="D17" s="3" t="s">
        <v>29</v>
      </c>
      <c r="E17" s="65"/>
    </row>
    <row r="18" spans="1:7" ht="15" customHeight="1">
      <c r="A18" s="14">
        <v>1</v>
      </c>
      <c r="B18" s="300" t="str">
        <f>B4</f>
        <v>Sprzęt stacjonarny</v>
      </c>
      <c r="C18" s="299"/>
      <c r="D18" s="20">
        <v>105000</v>
      </c>
      <c r="E18" s="153"/>
      <c r="G18" s="79">
        <v>0.003</v>
      </c>
    </row>
    <row r="19" spans="1:7" ht="15" customHeight="1">
      <c r="A19" s="14">
        <v>2</v>
      </c>
      <c r="B19" s="300" t="str">
        <f>B5</f>
        <v>Sprzęt przenośny</v>
      </c>
      <c r="C19" s="299"/>
      <c r="D19" s="20">
        <f>15000+2000</f>
        <v>17000</v>
      </c>
      <c r="E19" s="153"/>
      <c r="G19" s="79">
        <v>0.006</v>
      </c>
    </row>
    <row r="20" spans="1:5" ht="15" customHeight="1">
      <c r="A20" s="14">
        <v>3</v>
      </c>
      <c r="B20" s="300" t="str">
        <f>B6</f>
        <v>Kserokopiarki, urządzenia wielofunkcyjne</v>
      </c>
      <c r="C20" s="299"/>
      <c r="D20" s="20">
        <v>30000</v>
      </c>
      <c r="E20" s="153"/>
    </row>
    <row r="21" spans="1:5" ht="15" customHeight="1" hidden="1">
      <c r="A21" s="14">
        <v>4</v>
      </c>
      <c r="B21" s="309" t="s">
        <v>25</v>
      </c>
      <c r="C21" s="309"/>
      <c r="D21" s="64" t="s">
        <v>74</v>
      </c>
      <c r="E21" s="154"/>
    </row>
    <row r="22" spans="1:5" ht="15" customHeight="1" hidden="1">
      <c r="A22" s="14">
        <v>5</v>
      </c>
      <c r="B22" s="320" t="s">
        <v>26</v>
      </c>
      <c r="C22" s="321"/>
      <c r="D22" s="64" t="s">
        <v>74</v>
      </c>
      <c r="E22" s="154"/>
    </row>
    <row r="23" spans="1:6" ht="15" customHeight="1" hidden="1" thickBot="1">
      <c r="A23" s="14">
        <v>6</v>
      </c>
      <c r="B23" s="28" t="s">
        <v>1</v>
      </c>
      <c r="C23" s="29"/>
      <c r="D23" s="64" t="s">
        <v>74</v>
      </c>
      <c r="E23" s="154"/>
      <c r="F23" s="81">
        <f>SUM(D18:D20)</f>
        <v>152000</v>
      </c>
    </row>
    <row r="25" spans="1:5" ht="15.75" customHeight="1">
      <c r="A25" s="310" t="str">
        <f>A13</f>
        <v>Ubezpieczony</v>
      </c>
      <c r="B25" s="311"/>
      <c r="C25" s="21" t="s">
        <v>35</v>
      </c>
      <c r="D25" s="52" t="str">
        <f>'zakładka nr 1'!D3</f>
        <v>000551711</v>
      </c>
      <c r="E25" s="155"/>
    </row>
    <row r="26" spans="1:5" s="197" customFormat="1" ht="24" customHeight="1">
      <c r="A26" s="302" t="str">
        <f>'zakładka nr 1'!B3</f>
        <v>Urząd Gminy Stanisławów</v>
      </c>
      <c r="B26" s="299"/>
      <c r="C26" s="302" t="str">
        <f>'zakładka nr 1'!C3</f>
        <v>ul. Rynek 32, 05-304 Stanisławów</v>
      </c>
      <c r="D26" s="299"/>
      <c r="E26" s="151"/>
    </row>
    <row r="27" spans="1:5" ht="15" customHeight="1">
      <c r="A27" s="303" t="s">
        <v>36</v>
      </c>
      <c r="B27" s="300"/>
      <c r="C27" s="300"/>
      <c r="D27" s="299"/>
      <c r="E27" s="151"/>
    </row>
    <row r="28" spans="1:5" ht="12.75" hidden="1">
      <c r="A28" s="317" t="str">
        <f>'zakładka nr 1'!F3</f>
        <v>ul. Rynek 32, 05-304 Stanisławów;  ul. Rynek 31, 05-304 Stanisławów, ul. Lubelska 4, 05-304 Stanisławów; ul. Zachodnia 5, 05-304 Stanisławów; ul. Szkolna 6, 05-304 Stanisławów; Cisówka 59A, 05-304 Stanisławów; Wólka Czarnińska 46C, 05-304 Stanisławów; Szymankowszczyzna, 05-304 Stanisławów; ul. Szkolna 10, 05-304 Stanisławów; Lubomin 16, 05-304 Stanisławów; Ładzyń, ul. Stanisławowska 12, 05-304 Stanisławów; Czarna, 05-304 Stanisławów; Retków, 05-304 Stanisławów; Sokóle, 05-304 Stanisławów; Rządza, 05-304 Stanisławów; Pustelnik, 05-304 Stanisławów</v>
      </c>
      <c r="B28" s="318"/>
      <c r="C28" s="318"/>
      <c r="D28" s="319"/>
      <c r="E28" s="152"/>
    </row>
    <row r="29" spans="1:5" ht="15" customHeight="1">
      <c r="A29" s="12" t="s">
        <v>31</v>
      </c>
      <c r="B29" s="295" t="s">
        <v>28</v>
      </c>
      <c r="C29" s="299"/>
      <c r="D29" s="4" t="s">
        <v>29</v>
      </c>
      <c r="E29" s="65"/>
    </row>
    <row r="30" spans="1:5" ht="15" customHeight="1">
      <c r="A30" s="14">
        <v>1</v>
      </c>
      <c r="B30" s="300" t="str">
        <f>B18</f>
        <v>Sprzęt stacjonarny</v>
      </c>
      <c r="C30" s="314"/>
      <c r="D30" s="34">
        <v>10000</v>
      </c>
      <c r="E30" s="156"/>
    </row>
    <row r="31" spans="1:5" ht="15" customHeight="1">
      <c r="A31" s="14">
        <v>2</v>
      </c>
      <c r="B31" s="300" t="str">
        <f>B19</f>
        <v>Sprzęt przenośny</v>
      </c>
      <c r="C31" s="314"/>
      <c r="D31" s="34">
        <f>1000+15000</f>
        <v>16000</v>
      </c>
      <c r="E31" s="156"/>
    </row>
    <row r="32" spans="1:5" ht="15" customHeight="1">
      <c r="A32" s="14">
        <v>3</v>
      </c>
      <c r="B32" s="300" t="str">
        <f>B20</f>
        <v>Kserokopiarki, urządzenia wielofunkcyjne</v>
      </c>
      <c r="C32" s="314"/>
      <c r="D32" s="34">
        <v>5000</v>
      </c>
      <c r="E32" s="156"/>
    </row>
    <row r="33" spans="1:5" ht="15" customHeight="1" hidden="1" thickBot="1">
      <c r="A33" s="14">
        <v>4</v>
      </c>
      <c r="B33" s="324" t="str">
        <f>B21</f>
        <v>Monitoring, urządzenia alarmowe</v>
      </c>
      <c r="C33" s="325"/>
      <c r="D33" s="64" t="s">
        <v>74</v>
      </c>
      <c r="E33" s="154"/>
    </row>
    <row r="34" spans="1:6" ht="15" customHeight="1" hidden="1" thickBot="1">
      <c r="A34" s="14">
        <v>5</v>
      </c>
      <c r="B34" s="329" t="s">
        <v>26</v>
      </c>
      <c r="C34" s="330"/>
      <c r="D34" s="64" t="s">
        <v>74</v>
      </c>
      <c r="E34" s="154"/>
      <c r="F34" s="81">
        <f>D30+D31+D32</f>
        <v>31000</v>
      </c>
    </row>
    <row r="36" spans="1:5" ht="15.75" customHeight="1">
      <c r="A36" s="310" t="str">
        <f>A25</f>
        <v>Ubezpieczony</v>
      </c>
      <c r="B36" s="311"/>
      <c r="C36" s="21" t="s">
        <v>35</v>
      </c>
      <c r="D36" s="51">
        <f>'zakładka nr 1'!D4</f>
        <v>140093875</v>
      </c>
      <c r="E36" s="157"/>
    </row>
    <row r="37" spans="1:5" s="197" customFormat="1" ht="29.25" customHeight="1">
      <c r="A37" s="322" t="str">
        <f>'zakładka nr 1'!B4</f>
        <v>Zespół Szkolny w Ładzyniu</v>
      </c>
      <c r="B37" s="323"/>
      <c r="C37" s="302" t="str">
        <f>'zakładka nr 1'!C4</f>
        <v>ul. Szkolna 4, Ładzyń, 05-304 Stanisławów</v>
      </c>
      <c r="D37" s="299"/>
      <c r="E37" s="151"/>
    </row>
    <row r="38" spans="1:5" ht="15" customHeight="1">
      <c r="A38" s="303" t="s">
        <v>36</v>
      </c>
      <c r="B38" s="300"/>
      <c r="C38" s="300"/>
      <c r="D38" s="299"/>
      <c r="E38" s="151"/>
    </row>
    <row r="39" spans="1:5" ht="12.75" hidden="1">
      <c r="A39" s="317" t="str">
        <f>'zakładka nr 1'!F4</f>
        <v>ul. Szkolna 4, Ładzyń, 05-304 Stanisławów</v>
      </c>
      <c r="B39" s="318"/>
      <c r="C39" s="318"/>
      <c r="D39" s="319"/>
      <c r="E39" s="152"/>
    </row>
    <row r="40" spans="1:5" ht="15" customHeight="1">
      <c r="A40" s="12" t="s">
        <v>31</v>
      </c>
      <c r="B40" s="295" t="s">
        <v>28</v>
      </c>
      <c r="C40" s="299"/>
      <c r="D40" s="4" t="s">
        <v>29</v>
      </c>
      <c r="E40" s="65"/>
    </row>
    <row r="41" spans="1:5" ht="15" customHeight="1">
      <c r="A41" s="14">
        <v>1</v>
      </c>
      <c r="B41" s="300" t="str">
        <f>B30</f>
        <v>Sprzęt stacjonarny</v>
      </c>
      <c r="C41" s="314"/>
      <c r="D41" s="34">
        <v>10000</v>
      </c>
      <c r="E41" s="156"/>
    </row>
    <row r="42" spans="1:5" ht="15" customHeight="1">
      <c r="A42" s="99">
        <v>2</v>
      </c>
      <c r="B42" s="312" t="str">
        <f>B31</f>
        <v>Sprzęt przenośny</v>
      </c>
      <c r="C42" s="313"/>
      <c r="D42" s="100">
        <v>10000</v>
      </c>
      <c r="E42" s="156"/>
    </row>
    <row r="43" spans="1:6" ht="15" customHeight="1">
      <c r="A43" s="14">
        <v>3</v>
      </c>
      <c r="B43" s="300" t="str">
        <f>B32</f>
        <v>Kserokopiarki, urządzenia wielofunkcyjne</v>
      </c>
      <c r="C43" s="299"/>
      <c r="D43" s="34">
        <v>3000</v>
      </c>
      <c r="E43" s="34"/>
      <c r="F43" s="101"/>
    </row>
    <row r="44" spans="1:6" ht="15" customHeight="1" hidden="1" thickBot="1">
      <c r="A44" s="99">
        <v>4</v>
      </c>
      <c r="B44" s="309" t="s">
        <v>25</v>
      </c>
      <c r="C44" s="309"/>
      <c r="D44" s="64" t="s">
        <v>74</v>
      </c>
      <c r="E44" s="64"/>
      <c r="F44" s="102">
        <f>D41+D42+D43</f>
        <v>23000</v>
      </c>
    </row>
    <row r="45" spans="1:6" ht="21.75" customHeight="1">
      <c r="A45" s="14">
        <v>4</v>
      </c>
      <c r="B45" s="315" t="s">
        <v>179</v>
      </c>
      <c r="C45" s="316"/>
      <c r="D45" s="20">
        <v>10000</v>
      </c>
      <c r="E45" s="20"/>
      <c r="F45" s="102"/>
    </row>
    <row r="47" spans="1:5" ht="15.75" customHeight="1">
      <c r="A47" s="310" t="str">
        <f>$A$36</f>
        <v>Ubezpieczony</v>
      </c>
      <c r="B47" s="311"/>
      <c r="C47" s="21" t="s">
        <v>35</v>
      </c>
      <c r="D47" s="51" t="str">
        <f>'zakładka nr 1'!D5</f>
        <v>001128363</v>
      </c>
      <c r="E47" s="157"/>
    </row>
    <row r="48" spans="1:5" s="197" customFormat="1" ht="36.75" customHeight="1">
      <c r="A48" s="302" t="str">
        <f>'zakładka nr 1'!B5</f>
        <v>Szkoła Podstawowa im. Armii Krajowej w Pustelniku</v>
      </c>
      <c r="B48" s="299"/>
      <c r="C48" s="302" t="str">
        <f>'zakładka nr 1'!C5</f>
        <v>ul. Szkolna 16, Pustelnik, 05-304 Stanisławów</v>
      </c>
      <c r="D48" s="299"/>
      <c r="E48" s="151"/>
    </row>
    <row r="49" spans="1:5" ht="15" customHeight="1">
      <c r="A49" s="303" t="s">
        <v>36</v>
      </c>
      <c r="B49" s="300"/>
      <c r="C49" s="300"/>
      <c r="D49" s="299"/>
      <c r="E49" s="151"/>
    </row>
    <row r="50" spans="1:5" ht="12.75" hidden="1">
      <c r="A50" s="306" t="str">
        <f>'zakładka nr 1'!F5</f>
        <v>ul. Szkolna 16, Pustelnik, 05-304 Stanisławów</v>
      </c>
      <c r="B50" s="307"/>
      <c r="C50" s="307"/>
      <c r="D50" s="308"/>
      <c r="E50" s="152"/>
    </row>
    <row r="51" spans="1:6" ht="15" customHeight="1">
      <c r="A51" s="12" t="s">
        <v>31</v>
      </c>
      <c r="B51" s="295" t="s">
        <v>28</v>
      </c>
      <c r="C51" s="299"/>
      <c r="D51" s="3" t="s">
        <v>29</v>
      </c>
      <c r="E51" s="3"/>
      <c r="F51" s="101"/>
    </row>
    <row r="52" spans="1:6" ht="15" customHeight="1">
      <c r="A52" s="14">
        <v>1</v>
      </c>
      <c r="B52" s="300" t="str">
        <f>B41</f>
        <v>Sprzęt stacjonarny</v>
      </c>
      <c r="C52" s="299"/>
      <c r="D52" s="33">
        <v>20000</v>
      </c>
      <c r="E52" s="33"/>
      <c r="F52" s="101"/>
    </row>
    <row r="53" spans="1:6" ht="15" customHeight="1">
      <c r="A53" s="14">
        <v>2</v>
      </c>
      <c r="B53" s="300" t="str">
        <f>B42</f>
        <v>Sprzęt przenośny</v>
      </c>
      <c r="C53" s="299"/>
      <c r="D53" s="31">
        <f>5000+10000</f>
        <v>15000</v>
      </c>
      <c r="E53" s="31"/>
      <c r="F53" s="101"/>
    </row>
    <row r="54" spans="1:6" ht="15" customHeight="1">
      <c r="A54" s="14">
        <v>3</v>
      </c>
      <c r="B54" s="300" t="str">
        <f>B43</f>
        <v>Kserokopiarki, urządzenia wielofunkcyjne</v>
      </c>
      <c r="C54" s="299"/>
      <c r="D54" s="33">
        <v>5000</v>
      </c>
      <c r="E54" s="33"/>
      <c r="F54" s="101"/>
    </row>
    <row r="55" spans="1:6" ht="15" customHeight="1" hidden="1">
      <c r="A55" s="14">
        <v>4</v>
      </c>
      <c r="B55" s="309" t="s">
        <v>25</v>
      </c>
      <c r="C55" s="309"/>
      <c r="D55" s="64" t="s">
        <v>74</v>
      </c>
      <c r="E55" s="64"/>
      <c r="F55" s="106"/>
    </row>
    <row r="56" spans="1:6" ht="14.25" customHeight="1" hidden="1" thickBot="1">
      <c r="A56" s="32">
        <v>5</v>
      </c>
      <c r="B56" s="304" t="s">
        <v>26</v>
      </c>
      <c r="C56" s="305"/>
      <c r="D56" s="64" t="s">
        <v>74</v>
      </c>
      <c r="E56" s="64"/>
      <c r="F56" s="106"/>
    </row>
    <row r="57" spans="1:6" ht="15" customHeight="1" hidden="1" thickBot="1">
      <c r="A57" s="27">
        <v>6</v>
      </c>
      <c r="B57" s="309" t="s">
        <v>1</v>
      </c>
      <c r="C57" s="326"/>
      <c r="D57" s="64" t="s">
        <v>74</v>
      </c>
      <c r="E57" s="64"/>
      <c r="F57" s="102">
        <f>D52+D53+D54</f>
        <v>40000</v>
      </c>
    </row>
    <row r="58" spans="1:6" ht="24.75" customHeight="1">
      <c r="A58" s="27">
        <v>4</v>
      </c>
      <c r="B58" s="297" t="s">
        <v>180</v>
      </c>
      <c r="C58" s="298"/>
      <c r="D58" s="20">
        <v>20000</v>
      </c>
      <c r="E58" s="20"/>
      <c r="F58" s="102"/>
    </row>
    <row r="59" spans="1:5" ht="12.75">
      <c r="A59" s="22"/>
      <c r="D59" s="35"/>
      <c r="E59" s="35"/>
    </row>
    <row r="60" spans="1:5" ht="15.75" customHeight="1">
      <c r="A60" s="310" t="str">
        <f>$A$36</f>
        <v>Ubezpieczony</v>
      </c>
      <c r="B60" s="311"/>
      <c r="C60" s="21" t="s">
        <v>35</v>
      </c>
      <c r="D60" s="51" t="str">
        <f>'zakładka nr 1'!D5</f>
        <v>001128363</v>
      </c>
      <c r="E60" s="157"/>
    </row>
    <row r="61" spans="1:5" s="197" customFormat="1" ht="15.75" customHeight="1">
      <c r="A61" s="302" t="str">
        <f>'zakładka nr 1'!B6</f>
        <v>Zespół Szkolny w Stanisławowie</v>
      </c>
      <c r="B61" s="299"/>
      <c r="C61" s="302" t="str">
        <f>'zakładka nr 1'!C6</f>
        <v>ul. Szkolna 4 i 4A, 05-304 Stanisławów</v>
      </c>
      <c r="D61" s="299"/>
      <c r="E61" s="151"/>
    </row>
    <row r="62" spans="1:5" ht="15" customHeight="1">
      <c r="A62" s="303" t="s">
        <v>36</v>
      </c>
      <c r="B62" s="300"/>
      <c r="C62" s="300"/>
      <c r="D62" s="299"/>
      <c r="E62" s="151"/>
    </row>
    <row r="63" spans="1:5" ht="12.75">
      <c r="A63" s="317" t="str">
        <f>'zakładka nr 1'!F6</f>
        <v>ul. Szkolna 4 i 4A, 05-304 Stanisławów</v>
      </c>
      <c r="B63" s="318"/>
      <c r="C63" s="318"/>
      <c r="D63" s="319"/>
      <c r="E63" s="152"/>
    </row>
    <row r="64" spans="1:5" ht="14.25" customHeight="1">
      <c r="A64" s="12" t="s">
        <v>31</v>
      </c>
      <c r="B64" s="295" t="s">
        <v>28</v>
      </c>
      <c r="C64" s="299"/>
      <c r="D64" s="4" t="s">
        <v>29</v>
      </c>
      <c r="E64" s="65"/>
    </row>
    <row r="65" spans="1:5" ht="14.25" customHeight="1">
      <c r="A65" s="99">
        <v>1</v>
      </c>
      <c r="B65" s="312" t="str">
        <f>B52</f>
        <v>Sprzęt stacjonarny</v>
      </c>
      <c r="C65" s="313"/>
      <c r="D65" s="100">
        <v>30000</v>
      </c>
      <c r="E65" s="156"/>
    </row>
    <row r="66" spans="1:6" ht="15" customHeight="1">
      <c r="A66" s="14">
        <v>2</v>
      </c>
      <c r="B66" s="300" t="str">
        <f>B53</f>
        <v>Sprzęt przenośny</v>
      </c>
      <c r="C66" s="299"/>
      <c r="D66" s="36">
        <v>25000</v>
      </c>
      <c r="E66" s="36"/>
      <c r="F66" s="101"/>
    </row>
    <row r="67" spans="1:6" ht="15" customHeight="1">
      <c r="A67" s="14">
        <v>3</v>
      </c>
      <c r="B67" s="300" t="str">
        <f>B54</f>
        <v>Kserokopiarki, urządzenia wielofunkcyjne</v>
      </c>
      <c r="C67" s="299"/>
      <c r="D67" s="34">
        <v>10000</v>
      </c>
      <c r="E67" s="34"/>
      <c r="F67" s="101"/>
    </row>
    <row r="68" spans="1:6" ht="15" customHeight="1" hidden="1" thickBot="1">
      <c r="A68" s="14">
        <v>4</v>
      </c>
      <c r="B68" s="309" t="s">
        <v>25</v>
      </c>
      <c r="C68" s="309"/>
      <c r="D68" s="64" t="s">
        <v>74</v>
      </c>
      <c r="E68" s="64"/>
      <c r="F68" s="101"/>
    </row>
    <row r="69" spans="1:6" ht="15" customHeight="1" hidden="1" thickBot="1">
      <c r="A69" s="14">
        <v>5</v>
      </c>
      <c r="B69" s="304" t="s">
        <v>26</v>
      </c>
      <c r="C69" s="305"/>
      <c r="D69" s="64" t="s">
        <v>74</v>
      </c>
      <c r="E69" s="64"/>
      <c r="F69" s="102">
        <f>D65+D66+D67</f>
        <v>65000</v>
      </c>
    </row>
    <row r="70" spans="1:6" ht="15" customHeight="1">
      <c r="A70" s="14">
        <v>4</v>
      </c>
      <c r="B70" s="103" t="s">
        <v>179</v>
      </c>
      <c r="C70" s="104"/>
      <c r="D70" s="105">
        <v>35000</v>
      </c>
      <c r="E70" s="105"/>
      <c r="F70" s="102"/>
    </row>
    <row r="71" ht="14.25" customHeight="1">
      <c r="C71" s="7"/>
    </row>
    <row r="72" spans="1:5" ht="15" customHeight="1">
      <c r="A72" s="310" t="str">
        <f>$A$36</f>
        <v>Ubezpieczony</v>
      </c>
      <c r="B72" s="311"/>
      <c r="C72" s="21" t="s">
        <v>35</v>
      </c>
      <c r="D72" s="51" t="str">
        <f>'zakładka nr 1'!D7</f>
        <v>000892978</v>
      </c>
      <c r="E72" s="157"/>
    </row>
    <row r="73" spans="1:5" s="197" customFormat="1" ht="16.5" customHeight="1">
      <c r="A73" s="302" t="str">
        <f>'zakładka nr 1'!B7</f>
        <v>Gminny Ośrodek Kultury w Stanisławowie</v>
      </c>
      <c r="B73" s="299"/>
      <c r="C73" s="302" t="str">
        <f>'zakładka nr 1'!C7</f>
        <v>ul. Rynek 1, 05-304 Stanisławów</v>
      </c>
      <c r="D73" s="299"/>
      <c r="E73" s="151"/>
    </row>
    <row r="74" spans="1:5" ht="15" customHeight="1">
      <c r="A74" s="303" t="s">
        <v>36</v>
      </c>
      <c r="B74" s="300"/>
      <c r="C74" s="300"/>
      <c r="D74" s="299"/>
      <c r="E74" s="151"/>
    </row>
    <row r="75" spans="1:5" ht="27" customHeight="1" hidden="1">
      <c r="A75" s="317" t="str">
        <f>'zakładka nr 1'!F7</f>
        <v>ul. Rynek 1, 05-304 Stanisławów</v>
      </c>
      <c r="B75" s="318"/>
      <c r="C75" s="318"/>
      <c r="D75" s="319"/>
      <c r="E75" s="152"/>
    </row>
    <row r="76" spans="1:5" s="13" customFormat="1" ht="15" customHeight="1">
      <c r="A76" s="12" t="s">
        <v>31</v>
      </c>
      <c r="B76" s="295" t="s">
        <v>28</v>
      </c>
      <c r="C76" s="299"/>
      <c r="D76" s="3" t="s">
        <v>29</v>
      </c>
      <c r="E76" s="65"/>
    </row>
    <row r="77" spans="1:5" ht="15" customHeight="1">
      <c r="A77" s="15">
        <v>1</v>
      </c>
      <c r="B77" s="300" t="str">
        <f>B$4</f>
        <v>Sprzęt stacjonarny</v>
      </c>
      <c r="C77" s="299"/>
      <c r="D77" s="31">
        <v>20000</v>
      </c>
      <c r="E77" s="158"/>
    </row>
    <row r="78" spans="1:5" ht="15" customHeight="1" thickBot="1">
      <c r="A78" s="15">
        <v>2</v>
      </c>
      <c r="B78" s="300" t="str">
        <f>B$5</f>
        <v>Sprzęt przenośny</v>
      </c>
      <c r="C78" s="299"/>
      <c r="D78" s="31">
        <f>15000+20000</f>
        <v>35000</v>
      </c>
      <c r="E78" s="158"/>
    </row>
    <row r="79" spans="1:6" ht="15" customHeight="1" thickBot="1">
      <c r="A79" s="15">
        <v>3</v>
      </c>
      <c r="B79" s="300" t="str">
        <f>B$6</f>
        <v>Kserokopiarki, urządzenia wielofunkcyjne</v>
      </c>
      <c r="C79" s="299"/>
      <c r="D79" s="31">
        <v>5000</v>
      </c>
      <c r="E79" s="158"/>
      <c r="F79" s="81">
        <f>D77+D78+D79</f>
        <v>60000</v>
      </c>
    </row>
    <row r="80" spans="1:5" ht="15" customHeight="1">
      <c r="A80" s="23"/>
      <c r="B80" s="24"/>
      <c r="C80" s="25"/>
      <c r="D80" s="26"/>
      <c r="E80" s="26"/>
    </row>
    <row r="82" spans="1:5" ht="12.75">
      <c r="A82" s="301"/>
      <c r="B82" s="301"/>
      <c r="C82" s="301"/>
      <c r="D82" s="301"/>
      <c r="E82" s="112"/>
    </row>
  </sheetData>
  <sheetProtection/>
  <mergeCells count="69">
    <mergeCell ref="B79:C79"/>
    <mergeCell ref="B57:C57"/>
    <mergeCell ref="A2:C2"/>
    <mergeCell ref="B34:C34"/>
    <mergeCell ref="B69:C69"/>
    <mergeCell ref="A12:D12"/>
    <mergeCell ref="A13:B13"/>
    <mergeCell ref="A14:B14"/>
    <mergeCell ref="B20:C20"/>
    <mergeCell ref="C14:D14"/>
    <mergeCell ref="B18:C18"/>
    <mergeCell ref="A74:D74"/>
    <mergeCell ref="A60:B60"/>
    <mergeCell ref="A61:B61"/>
    <mergeCell ref="A48:B48"/>
    <mergeCell ref="B53:C53"/>
    <mergeCell ref="C61:D61"/>
    <mergeCell ref="B67:C67"/>
    <mergeCell ref="A72:B72"/>
    <mergeCell ref="C73:D73"/>
    <mergeCell ref="A28:D28"/>
    <mergeCell ref="B29:C29"/>
    <mergeCell ref="A39:D39"/>
    <mergeCell ref="B30:C30"/>
    <mergeCell ref="A36:B36"/>
    <mergeCell ref="A37:B37"/>
    <mergeCell ref="C37:D37"/>
    <mergeCell ref="B33:C33"/>
    <mergeCell ref="B31:C31"/>
    <mergeCell ref="B32:C32"/>
    <mergeCell ref="A75:D75"/>
    <mergeCell ref="B68:C68"/>
    <mergeCell ref="B54:C54"/>
    <mergeCell ref="B51:C51"/>
    <mergeCell ref="B55:C55"/>
    <mergeCell ref="B66:C66"/>
    <mergeCell ref="B65:C65"/>
    <mergeCell ref="A73:B73"/>
    <mergeCell ref="A62:D62"/>
    <mergeCell ref="A63:D63"/>
    <mergeCell ref="A16:D16"/>
    <mergeCell ref="B17:C17"/>
    <mergeCell ref="A15:D15"/>
    <mergeCell ref="A27:D27"/>
    <mergeCell ref="A25:B25"/>
    <mergeCell ref="A26:B26"/>
    <mergeCell ref="C26:D26"/>
    <mergeCell ref="B22:C22"/>
    <mergeCell ref="B19:C19"/>
    <mergeCell ref="B21:C21"/>
    <mergeCell ref="A50:D50"/>
    <mergeCell ref="B44:C44"/>
    <mergeCell ref="B40:C40"/>
    <mergeCell ref="A38:D38"/>
    <mergeCell ref="A47:B47"/>
    <mergeCell ref="B42:C42"/>
    <mergeCell ref="B43:C43"/>
    <mergeCell ref="B41:C41"/>
    <mergeCell ref="B45:C45"/>
    <mergeCell ref="B58:C58"/>
    <mergeCell ref="B76:C76"/>
    <mergeCell ref="B78:C78"/>
    <mergeCell ref="A82:D82"/>
    <mergeCell ref="B77:C77"/>
    <mergeCell ref="C48:D48"/>
    <mergeCell ref="B64:C64"/>
    <mergeCell ref="A49:D49"/>
    <mergeCell ref="B56:C56"/>
    <mergeCell ref="B52:C52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0.7109375" style="0" customWidth="1"/>
    <col min="2" max="4" width="15.7109375" style="0" customWidth="1"/>
    <col min="5" max="5" width="30.7109375" style="0" customWidth="1"/>
    <col min="6" max="8" width="15.7109375" style="0" customWidth="1"/>
    <col min="9" max="9" width="30.7109375" style="0" customWidth="1"/>
    <col min="10" max="12" width="15.7109375" style="0" customWidth="1"/>
    <col min="13" max="13" width="30.7109375" style="0" customWidth="1"/>
    <col min="14" max="14" width="15.7109375" style="0" customWidth="1"/>
  </cols>
  <sheetData>
    <row r="1" spans="1:14" ht="30" customHeight="1">
      <c r="A1" s="336" t="s">
        <v>275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9.5" customHeight="1">
      <c r="A2" s="335" t="s">
        <v>276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4" ht="19.5" customHeight="1">
      <c r="A3" s="335" t="s">
        <v>277</v>
      </c>
      <c r="B3" s="334">
        <v>2016</v>
      </c>
      <c r="C3" s="334"/>
      <c r="D3" s="334"/>
      <c r="E3" s="334"/>
      <c r="F3" s="333">
        <v>2017</v>
      </c>
      <c r="G3" s="333"/>
      <c r="H3" s="333"/>
      <c r="I3" s="333"/>
      <c r="J3" s="334">
        <v>2018</v>
      </c>
      <c r="K3" s="334"/>
      <c r="L3" s="334"/>
      <c r="M3" s="334"/>
      <c r="N3" s="337" t="s">
        <v>278</v>
      </c>
    </row>
    <row r="4" spans="1:14" ht="19.5" customHeight="1">
      <c r="A4" s="335"/>
      <c r="B4" s="116" t="s">
        <v>279</v>
      </c>
      <c r="C4" s="117" t="s">
        <v>280</v>
      </c>
      <c r="D4" s="117" t="s">
        <v>281</v>
      </c>
      <c r="E4" s="117" t="s">
        <v>282</v>
      </c>
      <c r="F4" s="116" t="s">
        <v>279</v>
      </c>
      <c r="G4" s="117" t="s">
        <v>280</v>
      </c>
      <c r="H4" s="117" t="s">
        <v>281</v>
      </c>
      <c r="I4" s="117" t="s">
        <v>282</v>
      </c>
      <c r="J4" s="116" t="s">
        <v>279</v>
      </c>
      <c r="K4" s="117" t="s">
        <v>280</v>
      </c>
      <c r="L4" s="117" t="s">
        <v>281</v>
      </c>
      <c r="M4" s="117" t="s">
        <v>282</v>
      </c>
      <c r="N4" s="337"/>
    </row>
    <row r="5" spans="1:14" ht="19.5" customHeight="1">
      <c r="A5" s="118" t="s">
        <v>283</v>
      </c>
      <c r="B5" s="119" t="s">
        <v>299</v>
      </c>
      <c r="C5" s="120">
        <v>5418.19</v>
      </c>
      <c r="D5" s="120">
        <v>0</v>
      </c>
      <c r="E5" s="121" t="s">
        <v>71</v>
      </c>
      <c r="F5" s="122"/>
      <c r="G5" s="123"/>
      <c r="H5" s="123">
        <v>0</v>
      </c>
      <c r="I5" s="121" t="s">
        <v>71</v>
      </c>
      <c r="J5" s="119"/>
      <c r="K5" s="120"/>
      <c r="L5" s="120">
        <v>0</v>
      </c>
      <c r="M5" s="139"/>
      <c r="N5" s="125"/>
    </row>
    <row r="6" spans="1:14" ht="19.5" customHeight="1">
      <c r="A6" s="126" t="s">
        <v>284</v>
      </c>
      <c r="B6" s="127"/>
      <c r="C6" s="117">
        <f>SUM(C5:C5)</f>
        <v>5418.19</v>
      </c>
      <c r="D6" s="117">
        <f>SUM(D5:D5)</f>
        <v>0</v>
      </c>
      <c r="E6" s="128"/>
      <c r="F6" s="128"/>
      <c r="G6" s="117">
        <f>SUM(G5:G5)</f>
        <v>0</v>
      </c>
      <c r="H6" s="117">
        <f>SUM(H5:H5)</f>
        <v>0</v>
      </c>
      <c r="I6" s="127"/>
      <c r="J6" s="127"/>
      <c r="K6" s="117">
        <f>SUM(K5:K5)</f>
        <v>0</v>
      </c>
      <c r="L6" s="117">
        <f>SUM(L5:L5)</f>
        <v>0</v>
      </c>
      <c r="M6" s="127"/>
      <c r="N6" s="125">
        <f>SUM(B6:M6)</f>
        <v>5418.19</v>
      </c>
    </row>
    <row r="7" spans="1:14" ht="19.5" customHeight="1">
      <c r="A7" s="118" t="s">
        <v>285</v>
      </c>
      <c r="B7" s="119"/>
      <c r="C7" s="120"/>
      <c r="D7" s="120">
        <v>0</v>
      </c>
      <c r="E7" s="121" t="s">
        <v>71</v>
      </c>
      <c r="F7" s="124" t="s">
        <v>42</v>
      </c>
      <c r="G7" s="123">
        <v>0</v>
      </c>
      <c r="H7" s="123">
        <v>0</v>
      </c>
      <c r="I7" s="124" t="s">
        <v>42</v>
      </c>
      <c r="J7" s="129" t="s">
        <v>42</v>
      </c>
      <c r="K7" s="120">
        <v>0</v>
      </c>
      <c r="L7" s="120">
        <v>0</v>
      </c>
      <c r="M7" s="129" t="s">
        <v>42</v>
      </c>
      <c r="N7" s="116"/>
    </row>
    <row r="8" spans="1:14" ht="19.5" customHeight="1">
      <c r="A8" s="126" t="s">
        <v>286</v>
      </c>
      <c r="B8" s="127"/>
      <c r="C8" s="117">
        <f>SUM(C7:C7)</f>
        <v>0</v>
      </c>
      <c r="D8" s="117">
        <f>SUM(D7:D7)</f>
        <v>0</v>
      </c>
      <c r="E8" s="117"/>
      <c r="F8" s="117"/>
      <c r="G8" s="117">
        <f>SUM(G7:G7)</f>
        <v>0</v>
      </c>
      <c r="H8" s="117">
        <f>SUM(H7:H7)</f>
        <v>0</v>
      </c>
      <c r="I8" s="117"/>
      <c r="J8" s="117"/>
      <c r="K8" s="117">
        <f>SUM(K7:K7)</f>
        <v>0</v>
      </c>
      <c r="L8" s="117">
        <f>SUM(L7:L7)</f>
        <v>0</v>
      </c>
      <c r="M8" s="127"/>
      <c r="N8" s="125">
        <f>SUM(B8:M8)</f>
        <v>0</v>
      </c>
    </row>
    <row r="9" spans="1:14" ht="19.5" customHeight="1">
      <c r="A9" s="339" t="s">
        <v>287</v>
      </c>
      <c r="B9" s="129" t="s">
        <v>300</v>
      </c>
      <c r="C9" s="120">
        <v>2700</v>
      </c>
      <c r="D9" s="120">
        <v>1449.31</v>
      </c>
      <c r="E9" s="121" t="s">
        <v>71</v>
      </c>
      <c r="F9" s="124" t="s">
        <v>301</v>
      </c>
      <c r="G9" s="123">
        <v>16877.16</v>
      </c>
      <c r="H9" s="123">
        <v>0</v>
      </c>
      <c r="I9" s="121" t="s">
        <v>71</v>
      </c>
      <c r="J9" s="129" t="s">
        <v>304</v>
      </c>
      <c r="K9" s="120">
        <v>401.01</v>
      </c>
      <c r="L9" s="120">
        <v>0</v>
      </c>
      <c r="M9" s="121" t="s">
        <v>71</v>
      </c>
      <c r="N9" s="125"/>
    </row>
    <row r="10" spans="1:14" ht="19.5" customHeight="1">
      <c r="A10" s="340"/>
      <c r="B10" s="129"/>
      <c r="C10" s="120"/>
      <c r="D10" s="120"/>
      <c r="E10" s="121"/>
      <c r="F10" s="124" t="s">
        <v>302</v>
      </c>
      <c r="G10" s="123">
        <v>1655</v>
      </c>
      <c r="H10" s="123"/>
      <c r="I10" s="121" t="s">
        <v>71</v>
      </c>
      <c r="J10" s="129" t="s">
        <v>305</v>
      </c>
      <c r="K10" s="120">
        <v>1000</v>
      </c>
      <c r="L10" s="120"/>
      <c r="M10" s="121" t="s">
        <v>71</v>
      </c>
      <c r="N10" s="125"/>
    </row>
    <row r="11" spans="1:14" ht="19.5" customHeight="1">
      <c r="A11" s="341"/>
      <c r="B11" s="129"/>
      <c r="C11" s="120"/>
      <c r="D11" s="120"/>
      <c r="E11" s="121"/>
      <c r="F11" s="124" t="s">
        <v>303</v>
      </c>
      <c r="G11" s="123">
        <v>640.79</v>
      </c>
      <c r="H11" s="123"/>
      <c r="I11" s="121" t="s">
        <v>71</v>
      </c>
      <c r="J11" s="129"/>
      <c r="K11" s="120"/>
      <c r="L11" s="120"/>
      <c r="M11" s="121"/>
      <c r="N11" s="125"/>
    </row>
    <row r="12" spans="1:14" ht="19.5" customHeight="1">
      <c r="A12" s="126" t="s">
        <v>288</v>
      </c>
      <c r="B12" s="127"/>
      <c r="C12" s="117">
        <f>SUM(C9:C9)</f>
        <v>2700</v>
      </c>
      <c r="D12" s="117">
        <f>SUM(D9:D9)</f>
        <v>1449.31</v>
      </c>
      <c r="E12" s="117"/>
      <c r="F12" s="117"/>
      <c r="G12" s="117">
        <f>SUM(G9:G11)</f>
        <v>19172.95</v>
      </c>
      <c r="H12" s="117">
        <f>SUM(H9:H9)</f>
        <v>0</v>
      </c>
      <c r="I12" s="117"/>
      <c r="J12" s="117"/>
      <c r="K12" s="117">
        <f>SUM(K9:K10)</f>
        <v>1401.01</v>
      </c>
      <c r="L12" s="117">
        <f>SUM(L9:L9)</f>
        <v>0</v>
      </c>
      <c r="M12" s="127"/>
      <c r="N12" s="125">
        <f>SUM(B12:M12)</f>
        <v>24723.27</v>
      </c>
    </row>
    <row r="13" spans="1:14" ht="19.5" customHeight="1">
      <c r="A13" s="335" t="s">
        <v>289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</row>
    <row r="14" spans="1:14" ht="19.5" customHeight="1">
      <c r="A14" s="338"/>
      <c r="B14" s="334">
        <v>2016</v>
      </c>
      <c r="C14" s="334"/>
      <c r="D14" s="334"/>
      <c r="E14" s="334"/>
      <c r="F14" s="333">
        <v>2017</v>
      </c>
      <c r="G14" s="333"/>
      <c r="H14" s="333"/>
      <c r="I14" s="333"/>
      <c r="J14" s="334">
        <v>2018</v>
      </c>
      <c r="K14" s="334"/>
      <c r="L14" s="334"/>
      <c r="M14" s="334"/>
      <c r="N14" s="116"/>
    </row>
    <row r="15" spans="1:14" ht="19.5" customHeight="1">
      <c r="A15" s="338"/>
      <c r="B15" s="130" t="s">
        <v>42</v>
      </c>
      <c r="C15" s="131">
        <f>C6+C8+C12</f>
        <v>8118.19</v>
      </c>
      <c r="D15" s="131">
        <f>D6+D8+D12</f>
        <v>1449.31</v>
      </c>
      <c r="E15" s="130" t="s">
        <v>42</v>
      </c>
      <c r="F15" s="132" t="s">
        <v>42</v>
      </c>
      <c r="G15" s="118">
        <f>G6+G8+G12</f>
        <v>19172.95</v>
      </c>
      <c r="H15" s="118">
        <f>H6+H8+H12</f>
        <v>0</v>
      </c>
      <c r="I15" s="133" t="s">
        <v>42</v>
      </c>
      <c r="J15" s="134" t="s">
        <v>42</v>
      </c>
      <c r="K15" s="131">
        <f>K6+K8+K12</f>
        <v>1401.01</v>
      </c>
      <c r="L15" s="131">
        <f>L6+L8+L12</f>
        <v>0</v>
      </c>
      <c r="M15" s="121" t="s">
        <v>42</v>
      </c>
      <c r="N15" s="117">
        <f>N6+N8+N12</f>
        <v>30141.46</v>
      </c>
    </row>
    <row r="16" spans="1:14" ht="19.5" customHeight="1">
      <c r="A16" s="335" t="s">
        <v>290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</row>
    <row r="17" spans="1:14" ht="19.5" customHeight="1">
      <c r="A17" s="335" t="s">
        <v>277</v>
      </c>
      <c r="B17" s="334">
        <v>2016</v>
      </c>
      <c r="C17" s="334"/>
      <c r="D17" s="334"/>
      <c r="E17" s="334"/>
      <c r="F17" s="333">
        <v>2017</v>
      </c>
      <c r="G17" s="333"/>
      <c r="H17" s="333"/>
      <c r="I17" s="333"/>
      <c r="J17" s="334">
        <v>2018</v>
      </c>
      <c r="K17" s="334"/>
      <c r="L17" s="334"/>
      <c r="M17" s="334"/>
      <c r="N17" s="337" t="s">
        <v>278</v>
      </c>
    </row>
    <row r="18" spans="1:14" ht="19.5" customHeight="1">
      <c r="A18" s="335"/>
      <c r="B18" s="116" t="s">
        <v>279</v>
      </c>
      <c r="C18" s="117" t="s">
        <v>280</v>
      </c>
      <c r="D18" s="117" t="s">
        <v>291</v>
      </c>
      <c r="E18" s="117" t="s">
        <v>282</v>
      </c>
      <c r="F18" s="116" t="s">
        <v>279</v>
      </c>
      <c r="G18" s="117" t="s">
        <v>280</v>
      </c>
      <c r="H18" s="117" t="s">
        <v>291</v>
      </c>
      <c r="I18" s="117" t="s">
        <v>282</v>
      </c>
      <c r="J18" s="116" t="s">
        <v>279</v>
      </c>
      <c r="K18" s="117" t="s">
        <v>280</v>
      </c>
      <c r="L18" s="117" t="s">
        <v>291</v>
      </c>
      <c r="M18" s="117" t="s">
        <v>282</v>
      </c>
      <c r="N18" s="337"/>
    </row>
    <row r="19" spans="1:14" ht="19.5" customHeight="1">
      <c r="A19" s="135" t="s">
        <v>292</v>
      </c>
      <c r="B19" s="129" t="s">
        <v>42</v>
      </c>
      <c r="C19" s="120">
        <v>0</v>
      </c>
      <c r="D19" s="120" t="s">
        <v>42</v>
      </c>
      <c r="E19" s="129" t="s">
        <v>42</v>
      </c>
      <c r="F19" s="124" t="s">
        <v>42</v>
      </c>
      <c r="G19" s="123">
        <v>0</v>
      </c>
      <c r="H19" s="123" t="s">
        <v>42</v>
      </c>
      <c r="I19" s="124" t="s">
        <v>42</v>
      </c>
      <c r="J19" s="129" t="s">
        <v>42</v>
      </c>
      <c r="K19" s="120">
        <v>0</v>
      </c>
      <c r="L19" s="120" t="s">
        <v>42</v>
      </c>
      <c r="M19" s="129" t="s">
        <v>42</v>
      </c>
      <c r="N19" s="125"/>
    </row>
    <row r="20" spans="1:14" ht="19.5" customHeight="1">
      <c r="A20" s="126" t="s">
        <v>288</v>
      </c>
      <c r="B20" s="127"/>
      <c r="C20" s="117">
        <f>SUM(C19:C19)</f>
        <v>0</v>
      </c>
      <c r="D20" s="117"/>
      <c r="E20" s="136"/>
      <c r="F20" s="136"/>
      <c r="G20" s="137">
        <f>SUM(G19:G19)</f>
        <v>0</v>
      </c>
      <c r="H20" s="136"/>
      <c r="I20" s="136"/>
      <c r="J20" s="127"/>
      <c r="K20" s="117">
        <f>SUM(K19:K19)</f>
        <v>0</v>
      </c>
      <c r="L20" s="117"/>
      <c r="M20" s="127"/>
      <c r="N20" s="125">
        <f>SUM(B20:M20)</f>
        <v>0</v>
      </c>
    </row>
    <row r="21" spans="1:14" ht="19.5" customHeight="1">
      <c r="A21" s="135" t="s">
        <v>293</v>
      </c>
      <c r="B21" s="129" t="s">
        <v>42</v>
      </c>
      <c r="C21" s="120">
        <v>0</v>
      </c>
      <c r="D21" s="120" t="s">
        <v>42</v>
      </c>
      <c r="E21" s="129" t="s">
        <v>42</v>
      </c>
      <c r="F21" s="124" t="s">
        <v>42</v>
      </c>
      <c r="G21" s="123">
        <v>0</v>
      </c>
      <c r="H21" s="123" t="s">
        <v>42</v>
      </c>
      <c r="I21" s="124" t="s">
        <v>42</v>
      </c>
      <c r="J21" s="129" t="s">
        <v>42</v>
      </c>
      <c r="K21" s="120">
        <v>0</v>
      </c>
      <c r="L21" s="120" t="s">
        <v>42</v>
      </c>
      <c r="M21" s="129" t="s">
        <v>42</v>
      </c>
      <c r="N21" s="125"/>
    </row>
    <row r="22" spans="1:14" ht="19.5" customHeight="1">
      <c r="A22" s="126" t="s">
        <v>294</v>
      </c>
      <c r="B22" s="127"/>
      <c r="C22" s="117">
        <f>SUM(C21:C21)</f>
        <v>0</v>
      </c>
      <c r="D22" s="117"/>
      <c r="E22" s="128"/>
      <c r="F22" s="128"/>
      <c r="G22" s="117">
        <f>SUM(G21:G21)</f>
        <v>0</v>
      </c>
      <c r="H22" s="117"/>
      <c r="I22" s="127"/>
      <c r="J22" s="127"/>
      <c r="K22" s="117">
        <f>SUM(K21:K21)</f>
        <v>0</v>
      </c>
      <c r="L22" s="117"/>
      <c r="M22" s="127"/>
      <c r="N22" s="125">
        <f>SUM(B22:M22)</f>
        <v>0</v>
      </c>
    </row>
    <row r="23" spans="1:14" ht="19.5" customHeight="1">
      <c r="A23" s="335" t="s">
        <v>295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</row>
    <row r="24" spans="1:14" ht="19.5" customHeight="1">
      <c r="A24" s="335" t="s">
        <v>277</v>
      </c>
      <c r="B24" s="334">
        <v>2016</v>
      </c>
      <c r="C24" s="334"/>
      <c r="D24" s="334"/>
      <c r="E24" s="334"/>
      <c r="F24" s="333">
        <v>2017</v>
      </c>
      <c r="G24" s="333"/>
      <c r="H24" s="333"/>
      <c r="I24" s="333"/>
      <c r="J24" s="334">
        <v>2018</v>
      </c>
      <c r="K24" s="334"/>
      <c r="L24" s="334"/>
      <c r="M24" s="334"/>
      <c r="N24" s="337" t="s">
        <v>278</v>
      </c>
    </row>
    <row r="25" spans="1:14" ht="19.5" customHeight="1">
      <c r="A25" s="335"/>
      <c r="B25" s="116" t="s">
        <v>279</v>
      </c>
      <c r="C25" s="117" t="s">
        <v>280</v>
      </c>
      <c r="D25" s="117" t="s">
        <v>281</v>
      </c>
      <c r="E25" s="117" t="s">
        <v>282</v>
      </c>
      <c r="F25" s="116" t="s">
        <v>279</v>
      </c>
      <c r="G25" s="117" t="s">
        <v>280</v>
      </c>
      <c r="H25" s="117" t="s">
        <v>281</v>
      </c>
      <c r="I25" s="117" t="s">
        <v>282</v>
      </c>
      <c r="J25" s="116" t="s">
        <v>279</v>
      </c>
      <c r="K25" s="117" t="s">
        <v>280</v>
      </c>
      <c r="L25" s="117" t="s">
        <v>281</v>
      </c>
      <c r="M25" s="117" t="s">
        <v>282</v>
      </c>
      <c r="N25" s="337"/>
    </row>
    <row r="26" spans="1:14" ht="19.5" customHeight="1">
      <c r="A26" s="135" t="s">
        <v>296</v>
      </c>
      <c r="B26" s="129" t="s">
        <v>42</v>
      </c>
      <c r="C26" s="120">
        <v>0</v>
      </c>
      <c r="D26" s="120">
        <v>0</v>
      </c>
      <c r="E26" s="129" t="s">
        <v>42</v>
      </c>
      <c r="F26" s="124" t="s">
        <v>42</v>
      </c>
      <c r="G26" s="123">
        <v>0</v>
      </c>
      <c r="H26" s="123">
        <v>0</v>
      </c>
      <c r="I26" s="124" t="s">
        <v>42</v>
      </c>
      <c r="J26" s="129" t="s">
        <v>42</v>
      </c>
      <c r="K26" s="120">
        <v>0</v>
      </c>
      <c r="L26" s="120">
        <v>0</v>
      </c>
      <c r="M26" s="129" t="s">
        <v>42</v>
      </c>
      <c r="N26" s="125"/>
    </row>
    <row r="27" spans="1:14" ht="19.5" customHeight="1">
      <c r="A27" s="126" t="s">
        <v>297</v>
      </c>
      <c r="B27" s="127"/>
      <c r="C27" s="117">
        <f>SUM(C26:C26)</f>
        <v>0</v>
      </c>
      <c r="D27" s="117">
        <f>SUM(D26:D26)</f>
        <v>0</v>
      </c>
      <c r="E27" s="136"/>
      <c r="F27" s="136"/>
      <c r="G27" s="137">
        <f>SUM(G26:G26)</f>
        <v>0</v>
      </c>
      <c r="H27" s="137">
        <f>SUM(H26:H26)</f>
        <v>0</v>
      </c>
      <c r="I27" s="136"/>
      <c r="J27" s="127"/>
      <c r="K27" s="117">
        <f>SUM(K26:K26)</f>
        <v>0</v>
      </c>
      <c r="L27" s="117">
        <f>SUM(L26:L26)</f>
        <v>0</v>
      </c>
      <c r="M27" s="127"/>
      <c r="N27" s="125">
        <f>SUM(B27:M27)</f>
        <v>0</v>
      </c>
    </row>
    <row r="28" spans="1:14" ht="19.5" customHeight="1">
      <c r="A28" s="335" t="s">
        <v>298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</row>
    <row r="29" spans="1:14" ht="19.5" customHeight="1">
      <c r="A29" s="338"/>
      <c r="B29" s="334">
        <v>2016</v>
      </c>
      <c r="C29" s="334"/>
      <c r="D29" s="334"/>
      <c r="E29" s="334"/>
      <c r="F29" s="333">
        <v>2017</v>
      </c>
      <c r="G29" s="333"/>
      <c r="H29" s="333"/>
      <c r="I29" s="333"/>
      <c r="J29" s="334">
        <v>2018</v>
      </c>
      <c r="K29" s="334"/>
      <c r="L29" s="334"/>
      <c r="M29" s="334"/>
      <c r="N29" s="116" t="s">
        <v>278</v>
      </c>
    </row>
    <row r="30" spans="1:14" ht="19.5" customHeight="1">
      <c r="A30" s="338"/>
      <c r="B30" s="138"/>
      <c r="C30" s="131">
        <f>C15+C20+C22+C27</f>
        <v>8118.19</v>
      </c>
      <c r="D30" s="131">
        <f>D15+D27</f>
        <v>1449.31</v>
      </c>
      <c r="E30" s="131"/>
      <c r="F30" s="124"/>
      <c r="G30" s="123">
        <f>G15+G20+G22+G27</f>
        <v>19172.95</v>
      </c>
      <c r="H30" s="123">
        <f>H15+H20+H22+H27</f>
        <v>0</v>
      </c>
      <c r="I30" s="124"/>
      <c r="J30" s="131"/>
      <c r="K30" s="131">
        <f>K15+K20+K22+K27</f>
        <v>1401.01</v>
      </c>
      <c r="L30" s="131">
        <f>L15+L20+L22+L27</f>
        <v>0</v>
      </c>
      <c r="M30" s="130"/>
      <c r="N30" s="117">
        <f>SUM(B30:M30)</f>
        <v>30141.46</v>
      </c>
    </row>
  </sheetData>
  <sheetProtection/>
  <mergeCells count="30">
    <mergeCell ref="A29:A30"/>
    <mergeCell ref="B29:E29"/>
    <mergeCell ref="F29:I29"/>
    <mergeCell ref="J29:M29"/>
    <mergeCell ref="A9:A11"/>
    <mergeCell ref="A24:A25"/>
    <mergeCell ref="B24:E24"/>
    <mergeCell ref="F24:I24"/>
    <mergeCell ref="J24:M24"/>
    <mergeCell ref="A13:N13"/>
    <mergeCell ref="A14:A15"/>
    <mergeCell ref="B14:E14"/>
    <mergeCell ref="N24:N25"/>
    <mergeCell ref="A28:N28"/>
    <mergeCell ref="A17:A18"/>
    <mergeCell ref="B17:E17"/>
    <mergeCell ref="F17:I17"/>
    <mergeCell ref="J17:M17"/>
    <mergeCell ref="N17:N18"/>
    <mergeCell ref="A23:N23"/>
    <mergeCell ref="F14:I14"/>
    <mergeCell ref="J14:M14"/>
    <mergeCell ref="A16:N16"/>
    <mergeCell ref="A1:N1"/>
    <mergeCell ref="A2:N2"/>
    <mergeCell ref="A3:A4"/>
    <mergeCell ref="B3:E3"/>
    <mergeCell ref="F3:I3"/>
    <mergeCell ref="J3:M3"/>
    <mergeCell ref="N3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="136" zoomScaleNormal="136" zoomScalePageLayoutView="0" workbookViewId="0" topLeftCell="A1">
      <selection activeCell="P22" sqref="P22"/>
    </sheetView>
  </sheetViews>
  <sheetFormatPr defaultColWidth="9.140625" defaultRowHeight="12.75"/>
  <cols>
    <col min="1" max="1" width="4.57421875" style="255" customWidth="1"/>
    <col min="2" max="2" width="11.8515625" style="255" customWidth="1"/>
    <col min="3" max="3" width="13.7109375" style="255" customWidth="1"/>
    <col min="4" max="4" width="19.8515625" style="255" hidden="1" customWidth="1"/>
    <col min="5" max="5" width="29.00390625" style="255" hidden="1" customWidth="1"/>
    <col min="6" max="6" width="14.421875" style="255" bestFit="1" customWidth="1"/>
    <col min="7" max="7" width="5.00390625" style="255" bestFit="1" customWidth="1"/>
    <col min="8" max="8" width="12.421875" style="255" bestFit="1" customWidth="1"/>
    <col min="9" max="9" width="6.140625" style="255" bestFit="1" customWidth="1"/>
    <col min="10" max="10" width="11.8515625" style="255" bestFit="1" customWidth="1"/>
    <col min="11" max="11" width="12.57421875" style="254" bestFit="1" customWidth="1"/>
    <col min="12" max="12" width="13.7109375" style="254" customWidth="1"/>
    <col min="13" max="18" width="12.57421875" style="252" customWidth="1"/>
    <col min="19" max="16384" width="9.140625" style="255" customWidth="1"/>
  </cols>
  <sheetData>
    <row r="1" spans="1:10" ht="12">
      <c r="A1" s="250"/>
      <c r="B1" s="250"/>
      <c r="C1" s="251"/>
      <c r="D1" s="251"/>
      <c r="E1" s="252"/>
      <c r="F1" s="252"/>
      <c r="G1" s="252"/>
      <c r="H1" s="252"/>
      <c r="I1" s="252"/>
      <c r="J1" s="253"/>
    </row>
    <row r="2" spans="1:10" ht="13.5" customHeight="1">
      <c r="A2" s="253"/>
      <c r="B2" s="256"/>
      <c r="C2" s="252"/>
      <c r="D2" s="252"/>
      <c r="E2" s="252"/>
      <c r="F2" s="252"/>
      <c r="G2" s="252"/>
      <c r="H2" s="252"/>
      <c r="I2" s="252"/>
      <c r="J2" s="252"/>
    </row>
    <row r="3" spans="1:10" ht="12">
      <c r="A3" s="252"/>
      <c r="B3" s="252"/>
      <c r="C3" s="252"/>
      <c r="D3" s="252"/>
      <c r="E3" s="252"/>
      <c r="F3" s="252"/>
      <c r="G3" s="252"/>
      <c r="H3" s="252"/>
      <c r="I3" s="252"/>
      <c r="J3" s="252"/>
    </row>
    <row r="4" spans="1:18" ht="58.5" customHeight="1">
      <c r="A4" s="344" t="s">
        <v>30</v>
      </c>
      <c r="B4" s="344" t="s">
        <v>187</v>
      </c>
      <c r="C4" s="344" t="s">
        <v>334</v>
      </c>
      <c r="D4" s="344" t="s">
        <v>188</v>
      </c>
      <c r="E4" s="344" t="s">
        <v>189</v>
      </c>
      <c r="F4" s="344" t="s">
        <v>190</v>
      </c>
      <c r="G4" s="344" t="s">
        <v>33</v>
      </c>
      <c r="H4" s="344" t="s">
        <v>191</v>
      </c>
      <c r="I4" s="344" t="s">
        <v>192</v>
      </c>
      <c r="J4" s="344" t="s">
        <v>193</v>
      </c>
      <c r="K4" s="257" t="s">
        <v>194</v>
      </c>
      <c r="L4" s="257" t="s">
        <v>29</v>
      </c>
      <c r="M4" s="342" t="s">
        <v>195</v>
      </c>
      <c r="N4" s="343"/>
      <c r="O4" s="342" t="s">
        <v>196</v>
      </c>
      <c r="P4" s="343"/>
      <c r="Q4" s="342" t="s">
        <v>197</v>
      </c>
      <c r="R4" s="343"/>
    </row>
    <row r="5" spans="1:18" ht="12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258"/>
      <c r="L5" s="259" t="s">
        <v>198</v>
      </c>
      <c r="M5" s="260" t="s">
        <v>199</v>
      </c>
      <c r="N5" s="260" t="s">
        <v>200</v>
      </c>
      <c r="O5" s="260" t="s">
        <v>199</v>
      </c>
      <c r="P5" s="260" t="s">
        <v>200</v>
      </c>
      <c r="Q5" s="260" t="s">
        <v>199</v>
      </c>
      <c r="R5" s="260" t="s">
        <v>200</v>
      </c>
    </row>
    <row r="6" spans="1:18" ht="76.5" customHeight="1" hidden="1">
      <c r="A6" s="261">
        <v>1</v>
      </c>
      <c r="B6" s="262" t="s">
        <v>201</v>
      </c>
      <c r="C6" s="262" t="s">
        <v>202</v>
      </c>
      <c r="D6" s="263" t="s">
        <v>82</v>
      </c>
      <c r="E6" s="264">
        <v>129154</v>
      </c>
      <c r="F6" s="262" t="s">
        <v>203</v>
      </c>
      <c r="G6" s="262">
        <v>1981</v>
      </c>
      <c r="H6" s="262"/>
      <c r="I6" s="262"/>
      <c r="J6" s="262"/>
      <c r="K6" s="265"/>
      <c r="L6" s="266"/>
      <c r="M6" s="267"/>
      <c r="N6" s="267"/>
      <c r="O6" s="267"/>
      <c r="P6" s="267"/>
      <c r="Q6" s="267"/>
      <c r="R6" s="267"/>
    </row>
    <row r="7" spans="1:18" ht="12">
      <c r="A7" s="268">
        <v>1</v>
      </c>
      <c r="B7" s="269" t="s">
        <v>204</v>
      </c>
      <c r="C7" s="269" t="s">
        <v>333</v>
      </c>
      <c r="D7" s="270" t="s">
        <v>83</v>
      </c>
      <c r="E7" s="271" t="s">
        <v>84</v>
      </c>
      <c r="F7" s="269" t="s">
        <v>203</v>
      </c>
      <c r="G7" s="272">
        <v>2000</v>
      </c>
      <c r="H7" s="272"/>
      <c r="I7" s="272"/>
      <c r="J7" s="272"/>
      <c r="K7" s="273"/>
      <c r="L7" s="274"/>
      <c r="M7" s="275" t="s">
        <v>308</v>
      </c>
      <c r="N7" s="275" t="s">
        <v>309</v>
      </c>
      <c r="O7" s="275" t="s">
        <v>308</v>
      </c>
      <c r="P7" s="275" t="s">
        <v>309</v>
      </c>
      <c r="Q7" s="275"/>
      <c r="R7" s="275"/>
    </row>
    <row r="8" spans="1:18" ht="12">
      <c r="A8" s="268">
        <v>2</v>
      </c>
      <c r="B8" s="269" t="s">
        <v>85</v>
      </c>
      <c r="C8" s="269" t="s">
        <v>332</v>
      </c>
      <c r="D8" s="270" t="s">
        <v>86</v>
      </c>
      <c r="E8" s="271" t="s">
        <v>205</v>
      </c>
      <c r="F8" s="269" t="s">
        <v>203</v>
      </c>
      <c r="G8" s="272">
        <v>1985</v>
      </c>
      <c r="H8" s="272"/>
      <c r="I8" s="272">
        <v>6640</v>
      </c>
      <c r="J8" s="272">
        <v>6</v>
      </c>
      <c r="K8" s="273"/>
      <c r="L8" s="274">
        <v>10000</v>
      </c>
      <c r="M8" s="275" t="s">
        <v>263</v>
      </c>
      <c r="N8" s="275" t="s">
        <v>264</v>
      </c>
      <c r="O8" s="275" t="s">
        <v>263</v>
      </c>
      <c r="P8" s="275" t="s">
        <v>264</v>
      </c>
      <c r="Q8" s="275"/>
      <c r="R8" s="275"/>
    </row>
    <row r="9" spans="1:18" ht="12">
      <c r="A9" s="268">
        <v>3</v>
      </c>
      <c r="B9" s="269" t="s">
        <v>206</v>
      </c>
      <c r="C9" s="269" t="s">
        <v>331</v>
      </c>
      <c r="D9" s="270" t="s">
        <v>86</v>
      </c>
      <c r="E9" s="271" t="s">
        <v>207</v>
      </c>
      <c r="F9" s="269" t="s">
        <v>203</v>
      </c>
      <c r="G9" s="272">
        <v>1985</v>
      </c>
      <c r="H9" s="272"/>
      <c r="I9" s="272">
        <v>6842</v>
      </c>
      <c r="J9" s="272">
        <v>6</v>
      </c>
      <c r="K9" s="274"/>
      <c r="L9" s="274">
        <v>10000</v>
      </c>
      <c r="M9" s="275" t="s">
        <v>267</v>
      </c>
      <c r="N9" s="275" t="s">
        <v>268</v>
      </c>
      <c r="O9" s="275" t="s">
        <v>267</v>
      </c>
      <c r="P9" s="275" t="s">
        <v>268</v>
      </c>
      <c r="Q9" s="275"/>
      <c r="R9" s="275"/>
    </row>
    <row r="10" spans="1:18" ht="42" customHeight="1">
      <c r="A10" s="268">
        <v>4</v>
      </c>
      <c r="B10" s="269" t="s">
        <v>208</v>
      </c>
      <c r="C10" s="269" t="s">
        <v>330</v>
      </c>
      <c r="D10" s="270" t="s">
        <v>89</v>
      </c>
      <c r="E10" s="271" t="s">
        <v>90</v>
      </c>
      <c r="F10" s="269" t="s">
        <v>203</v>
      </c>
      <c r="G10" s="272">
        <v>1993</v>
      </c>
      <c r="H10" s="272"/>
      <c r="I10" s="272">
        <v>1968</v>
      </c>
      <c r="J10" s="272"/>
      <c r="K10" s="273"/>
      <c r="L10" s="274">
        <v>10000</v>
      </c>
      <c r="M10" s="275" t="s">
        <v>261</v>
      </c>
      <c r="N10" s="275" t="s">
        <v>262</v>
      </c>
      <c r="O10" s="275" t="s">
        <v>261</v>
      </c>
      <c r="P10" s="275" t="s">
        <v>262</v>
      </c>
      <c r="Q10" s="275"/>
      <c r="R10" s="275"/>
    </row>
    <row r="11" spans="1:18" ht="24">
      <c r="A11" s="268">
        <v>5</v>
      </c>
      <c r="B11" s="272" t="s">
        <v>209</v>
      </c>
      <c r="C11" s="269" t="s">
        <v>210</v>
      </c>
      <c r="D11" s="270" t="s">
        <v>83</v>
      </c>
      <c r="E11" s="271" t="s">
        <v>211</v>
      </c>
      <c r="F11" s="269" t="s">
        <v>212</v>
      </c>
      <c r="G11" s="272">
        <v>2000</v>
      </c>
      <c r="H11" s="272"/>
      <c r="I11" s="272"/>
      <c r="J11" s="272"/>
      <c r="K11" s="273"/>
      <c r="L11" s="274"/>
      <c r="M11" s="270" t="s">
        <v>257</v>
      </c>
      <c r="N11" s="270" t="s">
        <v>258</v>
      </c>
      <c r="P11" s="270"/>
      <c r="Q11" s="270"/>
      <c r="R11" s="270"/>
    </row>
    <row r="12" spans="1:18" ht="30" customHeight="1">
      <c r="A12" s="268">
        <v>6</v>
      </c>
      <c r="B12" s="272" t="s">
        <v>213</v>
      </c>
      <c r="C12" s="269" t="s">
        <v>214</v>
      </c>
      <c r="D12" s="270" t="s">
        <v>87</v>
      </c>
      <c r="E12" s="271" t="s">
        <v>88</v>
      </c>
      <c r="F12" s="269" t="s">
        <v>215</v>
      </c>
      <c r="G12" s="272">
        <v>2010</v>
      </c>
      <c r="H12" s="272"/>
      <c r="I12" s="272"/>
      <c r="J12" s="272"/>
      <c r="K12" s="273"/>
      <c r="L12" s="274"/>
      <c r="M12" s="270" t="s">
        <v>271</v>
      </c>
      <c r="N12" s="270" t="s">
        <v>272</v>
      </c>
      <c r="O12" s="270"/>
      <c r="P12" s="270"/>
      <c r="Q12" s="270"/>
      <c r="R12" s="270"/>
    </row>
    <row r="13" spans="1:18" ht="12">
      <c r="A13" s="268">
        <v>7</v>
      </c>
      <c r="B13" s="269" t="s">
        <v>138</v>
      </c>
      <c r="C13" s="269" t="s">
        <v>216</v>
      </c>
      <c r="D13" s="270" t="s">
        <v>151</v>
      </c>
      <c r="E13" s="271" t="s">
        <v>156</v>
      </c>
      <c r="F13" s="269" t="s">
        <v>203</v>
      </c>
      <c r="G13" s="272">
        <v>1989</v>
      </c>
      <c r="H13" s="272"/>
      <c r="I13" s="272"/>
      <c r="J13" s="272"/>
      <c r="K13" s="273"/>
      <c r="L13" s="274"/>
      <c r="M13" s="275" t="s">
        <v>310</v>
      </c>
      <c r="N13" s="275" t="s">
        <v>311</v>
      </c>
      <c r="O13" s="275" t="s">
        <v>310</v>
      </c>
      <c r="P13" s="275" t="s">
        <v>311</v>
      </c>
      <c r="Q13" s="270"/>
      <c r="R13" s="275"/>
    </row>
    <row r="14" spans="1:18" ht="28.5" customHeight="1">
      <c r="A14" s="268">
        <v>8</v>
      </c>
      <c r="B14" s="272" t="s">
        <v>139</v>
      </c>
      <c r="C14" s="269" t="s">
        <v>217</v>
      </c>
      <c r="D14" s="270"/>
      <c r="E14" s="271"/>
      <c r="F14" s="269" t="s">
        <v>150</v>
      </c>
      <c r="G14" s="272">
        <v>2001</v>
      </c>
      <c r="H14" s="272"/>
      <c r="I14" s="272"/>
      <c r="J14" s="272"/>
      <c r="K14" s="273"/>
      <c r="L14" s="274"/>
      <c r="M14" s="270" t="s">
        <v>249</v>
      </c>
      <c r="N14" s="270" t="s">
        <v>250</v>
      </c>
      <c r="O14" s="270"/>
      <c r="P14" s="270"/>
      <c r="Q14" s="270"/>
      <c r="R14" s="270"/>
    </row>
    <row r="15" spans="1:18" ht="21" customHeight="1">
      <c r="A15" s="268">
        <v>9</v>
      </c>
      <c r="B15" s="272" t="s">
        <v>140</v>
      </c>
      <c r="C15" s="269" t="s">
        <v>146</v>
      </c>
      <c r="D15" s="270" t="s">
        <v>152</v>
      </c>
      <c r="E15" s="271" t="s">
        <v>157</v>
      </c>
      <c r="F15" s="269" t="s">
        <v>66</v>
      </c>
      <c r="G15" s="272">
        <v>2004</v>
      </c>
      <c r="H15" s="272"/>
      <c r="I15" s="272">
        <v>1390</v>
      </c>
      <c r="J15" s="272">
        <v>5</v>
      </c>
      <c r="K15" s="273"/>
      <c r="L15" s="274">
        <v>10000</v>
      </c>
      <c r="M15" s="270" t="s">
        <v>253</v>
      </c>
      <c r="N15" s="270" t="s">
        <v>254</v>
      </c>
      <c r="O15" s="270" t="s">
        <v>253</v>
      </c>
      <c r="P15" s="270" t="s">
        <v>254</v>
      </c>
      <c r="Q15" s="270"/>
      <c r="R15" s="270"/>
    </row>
    <row r="16" spans="1:18" ht="28.5" customHeight="1">
      <c r="A16" s="268">
        <v>10</v>
      </c>
      <c r="B16" s="272" t="s">
        <v>141</v>
      </c>
      <c r="C16" s="269" t="s">
        <v>147</v>
      </c>
      <c r="D16" s="270" t="s">
        <v>218</v>
      </c>
      <c r="E16" s="271" t="s">
        <v>158</v>
      </c>
      <c r="F16" s="269" t="s">
        <v>203</v>
      </c>
      <c r="G16" s="272">
        <v>2001</v>
      </c>
      <c r="H16" s="272"/>
      <c r="I16" s="272">
        <v>2148</v>
      </c>
      <c r="J16" s="272">
        <v>6</v>
      </c>
      <c r="K16" s="273"/>
      <c r="L16" s="274">
        <v>10000</v>
      </c>
      <c r="M16" s="270" t="s">
        <v>249</v>
      </c>
      <c r="N16" s="270" t="s">
        <v>250</v>
      </c>
      <c r="O16" s="270" t="s">
        <v>249</v>
      </c>
      <c r="P16" s="270" t="s">
        <v>250</v>
      </c>
      <c r="Q16" s="270"/>
      <c r="R16" s="270"/>
    </row>
    <row r="17" spans="1:18" ht="41.25" customHeight="1">
      <c r="A17" s="268">
        <v>11</v>
      </c>
      <c r="B17" s="272" t="s">
        <v>143</v>
      </c>
      <c r="C17" s="269" t="s">
        <v>148</v>
      </c>
      <c r="D17" s="270"/>
      <c r="E17" s="271" t="s">
        <v>159</v>
      </c>
      <c r="F17" s="269" t="s">
        <v>203</v>
      </c>
      <c r="G17" s="272">
        <v>1994</v>
      </c>
      <c r="H17" s="272"/>
      <c r="I17" s="272"/>
      <c r="J17" s="272">
        <v>4</v>
      </c>
      <c r="K17" s="273"/>
      <c r="L17" s="274">
        <v>10000</v>
      </c>
      <c r="M17" s="270" t="s">
        <v>251</v>
      </c>
      <c r="N17" s="270" t="s">
        <v>252</v>
      </c>
      <c r="O17" s="270" t="s">
        <v>251</v>
      </c>
      <c r="P17" s="270" t="s">
        <v>252</v>
      </c>
      <c r="Q17" s="270"/>
      <c r="R17" s="270"/>
    </row>
    <row r="18" spans="1:18" ht="12">
      <c r="A18" s="268">
        <v>12</v>
      </c>
      <c r="B18" s="272" t="s">
        <v>144</v>
      </c>
      <c r="C18" s="269" t="s">
        <v>149</v>
      </c>
      <c r="D18" s="270" t="s">
        <v>154</v>
      </c>
      <c r="E18" s="271" t="s">
        <v>160</v>
      </c>
      <c r="F18" s="269" t="s">
        <v>66</v>
      </c>
      <c r="G18" s="272">
        <v>2001</v>
      </c>
      <c r="H18" s="272"/>
      <c r="I18" s="272">
        <v>1400</v>
      </c>
      <c r="J18" s="272">
        <v>5</v>
      </c>
      <c r="K18" s="273"/>
      <c r="L18" s="274">
        <v>10000</v>
      </c>
      <c r="M18" s="270" t="s">
        <v>251</v>
      </c>
      <c r="N18" s="270" t="s">
        <v>252</v>
      </c>
      <c r="O18" s="270" t="s">
        <v>251</v>
      </c>
      <c r="P18" s="270" t="s">
        <v>252</v>
      </c>
      <c r="Q18" s="270"/>
      <c r="R18" s="270"/>
    </row>
    <row r="19" spans="1:18" ht="23.25" customHeight="1">
      <c r="A19" s="268">
        <v>13</v>
      </c>
      <c r="B19" s="272" t="s">
        <v>145</v>
      </c>
      <c r="C19" s="269" t="s">
        <v>219</v>
      </c>
      <c r="D19" s="270" t="s">
        <v>155</v>
      </c>
      <c r="E19" s="272" t="s">
        <v>161</v>
      </c>
      <c r="F19" s="269" t="s">
        <v>203</v>
      </c>
      <c r="G19" s="272">
        <v>2015</v>
      </c>
      <c r="H19" s="272"/>
      <c r="I19" s="272">
        <v>7698</v>
      </c>
      <c r="J19" s="272">
        <v>6</v>
      </c>
      <c r="K19" s="273">
        <v>631580</v>
      </c>
      <c r="L19" s="274">
        <v>10000</v>
      </c>
      <c r="M19" s="270" t="s">
        <v>255</v>
      </c>
      <c r="N19" s="270" t="s">
        <v>256</v>
      </c>
      <c r="O19" s="270" t="s">
        <v>255</v>
      </c>
      <c r="P19" s="270" t="s">
        <v>256</v>
      </c>
      <c r="Q19" s="270" t="s">
        <v>273</v>
      </c>
      <c r="R19" s="270" t="s">
        <v>274</v>
      </c>
    </row>
    <row r="20" spans="1:18" ht="12">
      <c r="A20" s="268">
        <v>14</v>
      </c>
      <c r="B20" s="272" t="s">
        <v>220</v>
      </c>
      <c r="C20" s="269" t="s">
        <v>221</v>
      </c>
      <c r="D20" s="270"/>
      <c r="E20" s="271" t="s">
        <v>222</v>
      </c>
      <c r="F20" s="269" t="s">
        <v>66</v>
      </c>
      <c r="G20" s="272">
        <v>2004</v>
      </c>
      <c r="H20" s="272"/>
      <c r="I20" s="272">
        <v>1389</v>
      </c>
      <c r="J20" s="272"/>
      <c r="K20" s="273"/>
      <c r="L20" s="274">
        <v>10000</v>
      </c>
      <c r="M20" s="270" t="s">
        <v>245</v>
      </c>
      <c r="N20" s="270" t="s">
        <v>246</v>
      </c>
      <c r="O20" s="270" t="s">
        <v>245</v>
      </c>
      <c r="P20" s="270" t="s">
        <v>246</v>
      </c>
      <c r="Q20" s="270"/>
      <c r="R20" s="270"/>
    </row>
    <row r="21" spans="1:18" ht="12">
      <c r="A21" s="268">
        <v>15</v>
      </c>
      <c r="B21" s="272" t="s">
        <v>142</v>
      </c>
      <c r="C21" s="269" t="s">
        <v>223</v>
      </c>
      <c r="D21" s="270" t="s">
        <v>224</v>
      </c>
      <c r="E21" s="271" t="s">
        <v>225</v>
      </c>
      <c r="F21" s="269" t="s">
        <v>203</v>
      </c>
      <c r="G21" s="272">
        <v>1994</v>
      </c>
      <c r="H21" s="272"/>
      <c r="I21" s="272">
        <v>2399</v>
      </c>
      <c r="J21" s="272">
        <v>4</v>
      </c>
      <c r="K21" s="273"/>
      <c r="L21" s="274">
        <v>10000</v>
      </c>
      <c r="M21" s="270" t="s">
        <v>251</v>
      </c>
      <c r="N21" s="270" t="s">
        <v>252</v>
      </c>
      <c r="O21" s="270" t="s">
        <v>251</v>
      </c>
      <c r="P21" s="270" t="s">
        <v>252</v>
      </c>
      <c r="Q21" s="270"/>
      <c r="R21" s="270"/>
    </row>
    <row r="22" spans="1:18" ht="12">
      <c r="A22" s="268">
        <v>16</v>
      </c>
      <c r="B22" s="272" t="s">
        <v>226</v>
      </c>
      <c r="C22" s="269" t="s">
        <v>227</v>
      </c>
      <c r="D22" s="270" t="s">
        <v>228</v>
      </c>
      <c r="E22" s="271" t="s">
        <v>229</v>
      </c>
      <c r="F22" s="269" t="s">
        <v>230</v>
      </c>
      <c r="G22" s="272">
        <v>1993</v>
      </c>
      <c r="H22" s="272">
        <v>300</v>
      </c>
      <c r="I22" s="272"/>
      <c r="J22" s="272"/>
      <c r="K22" s="273"/>
      <c r="L22" s="274"/>
      <c r="M22" s="270" t="s">
        <v>269</v>
      </c>
      <c r="N22" s="270" t="s">
        <v>270</v>
      </c>
      <c r="O22" s="270"/>
      <c r="P22" s="270"/>
      <c r="Q22" s="270"/>
      <c r="R22" s="270"/>
    </row>
    <row r="23" spans="1:18" ht="12">
      <c r="A23" s="268">
        <v>17</v>
      </c>
      <c r="B23" s="272" t="s">
        <v>231</v>
      </c>
      <c r="C23" s="269" t="s">
        <v>232</v>
      </c>
      <c r="D23" s="270" t="s">
        <v>153</v>
      </c>
      <c r="E23" s="271" t="s">
        <v>233</v>
      </c>
      <c r="F23" s="269" t="s">
        <v>203</v>
      </c>
      <c r="G23" s="272">
        <v>1994</v>
      </c>
      <c r="H23" s="272"/>
      <c r="I23" s="272"/>
      <c r="J23" s="272"/>
      <c r="K23" s="273"/>
      <c r="L23" s="274"/>
      <c r="M23" s="270" t="s">
        <v>306</v>
      </c>
      <c r="N23" s="270" t="s">
        <v>307</v>
      </c>
      <c r="O23" s="270" t="s">
        <v>306</v>
      </c>
      <c r="P23" s="270" t="s">
        <v>307</v>
      </c>
      <c r="Q23" s="270"/>
      <c r="R23" s="270"/>
    </row>
    <row r="24" spans="1:18" ht="12">
      <c r="A24" s="268">
        <v>18</v>
      </c>
      <c r="B24" s="272" t="s">
        <v>234</v>
      </c>
      <c r="C24" s="269" t="s">
        <v>235</v>
      </c>
      <c r="D24" s="270" t="s">
        <v>236</v>
      </c>
      <c r="E24" s="271" t="s">
        <v>237</v>
      </c>
      <c r="F24" s="269" t="s">
        <v>230</v>
      </c>
      <c r="G24" s="272">
        <v>2018</v>
      </c>
      <c r="H24" s="272"/>
      <c r="I24" s="272"/>
      <c r="J24" s="272"/>
      <c r="K24" s="273"/>
      <c r="M24" s="274" t="s">
        <v>259</v>
      </c>
      <c r="N24" s="270" t="s">
        <v>260</v>
      </c>
      <c r="O24" s="270"/>
      <c r="P24" s="270"/>
      <c r="Q24" s="270"/>
      <c r="R24" s="270"/>
    </row>
    <row r="25" spans="1:18" ht="24.75" customHeight="1">
      <c r="A25" s="268">
        <v>19</v>
      </c>
      <c r="B25" s="272" t="s">
        <v>238</v>
      </c>
      <c r="C25" s="269" t="s">
        <v>239</v>
      </c>
      <c r="D25" s="270" t="s">
        <v>240</v>
      </c>
      <c r="E25" s="271" t="s">
        <v>241</v>
      </c>
      <c r="F25" s="269" t="s">
        <v>66</v>
      </c>
      <c r="G25" s="272">
        <v>2006</v>
      </c>
      <c r="H25" s="272"/>
      <c r="I25" s="272">
        <v>1598</v>
      </c>
      <c r="J25" s="272">
        <v>5</v>
      </c>
      <c r="K25" s="273">
        <v>9660</v>
      </c>
      <c r="L25" s="274">
        <v>10000</v>
      </c>
      <c r="M25" s="270" t="s">
        <v>247</v>
      </c>
      <c r="N25" s="270" t="s">
        <v>248</v>
      </c>
      <c r="O25" s="270" t="s">
        <v>247</v>
      </c>
      <c r="P25" s="270" t="s">
        <v>248</v>
      </c>
      <c r="Q25" s="270" t="s">
        <v>247</v>
      </c>
      <c r="R25" s="270" t="s">
        <v>248</v>
      </c>
    </row>
    <row r="26" spans="1:18" ht="24">
      <c r="A26" s="269">
        <v>20</v>
      </c>
      <c r="B26" s="272" t="s">
        <v>242</v>
      </c>
      <c r="C26" s="269" t="s">
        <v>239</v>
      </c>
      <c r="D26" s="270" t="s">
        <v>243</v>
      </c>
      <c r="E26" s="271" t="s">
        <v>244</v>
      </c>
      <c r="F26" s="269" t="s">
        <v>66</v>
      </c>
      <c r="G26" s="272">
        <v>2006</v>
      </c>
      <c r="H26" s="272"/>
      <c r="I26" s="272">
        <v>1598</v>
      </c>
      <c r="J26" s="272">
        <v>5</v>
      </c>
      <c r="K26" s="273">
        <v>9660</v>
      </c>
      <c r="L26" s="274">
        <v>10000</v>
      </c>
      <c r="M26" s="270" t="s">
        <v>247</v>
      </c>
      <c r="N26" s="270" t="s">
        <v>248</v>
      </c>
      <c r="O26" s="270" t="s">
        <v>247</v>
      </c>
      <c r="P26" s="270" t="s">
        <v>248</v>
      </c>
      <c r="Q26" s="270" t="s">
        <v>247</v>
      </c>
      <c r="R26" s="270" t="s">
        <v>248</v>
      </c>
    </row>
    <row r="27" spans="1:18" ht="12">
      <c r="A27" s="268">
        <v>21</v>
      </c>
      <c r="B27" s="276" t="s">
        <v>265</v>
      </c>
      <c r="C27" s="276" t="s">
        <v>312</v>
      </c>
      <c r="D27" s="276"/>
      <c r="E27" s="276" t="s">
        <v>313</v>
      </c>
      <c r="F27" s="276" t="s">
        <v>314</v>
      </c>
      <c r="G27" s="276">
        <v>1994</v>
      </c>
      <c r="H27" s="276"/>
      <c r="I27" s="276">
        <v>2399</v>
      </c>
      <c r="J27" s="276">
        <v>4</v>
      </c>
      <c r="K27" s="273"/>
      <c r="L27" s="273"/>
      <c r="M27" s="272" t="s">
        <v>306</v>
      </c>
      <c r="N27" s="272" t="s">
        <v>307</v>
      </c>
      <c r="O27" s="272" t="s">
        <v>306</v>
      </c>
      <c r="P27" s="272" t="s">
        <v>307</v>
      </c>
      <c r="Q27" s="272"/>
      <c r="R27" s="272"/>
    </row>
    <row r="28" spans="1:18" ht="12">
      <c r="A28" s="269">
        <v>22</v>
      </c>
      <c r="B28" s="276" t="s">
        <v>266</v>
      </c>
      <c r="C28" s="276" t="s">
        <v>329</v>
      </c>
      <c r="D28" s="276"/>
      <c r="E28" s="276" t="s">
        <v>315</v>
      </c>
      <c r="F28" s="269" t="s">
        <v>66</v>
      </c>
      <c r="G28" s="276">
        <v>2004</v>
      </c>
      <c r="H28" s="276"/>
      <c r="I28" s="276">
        <v>1389</v>
      </c>
      <c r="J28" s="276">
        <v>5</v>
      </c>
      <c r="K28" s="273"/>
      <c r="L28" s="273"/>
      <c r="M28" s="272" t="s">
        <v>306</v>
      </c>
      <c r="N28" s="272" t="s">
        <v>307</v>
      </c>
      <c r="O28" s="272" t="s">
        <v>306</v>
      </c>
      <c r="P28" s="272" t="s">
        <v>307</v>
      </c>
      <c r="Q28" s="272"/>
      <c r="R28" s="272"/>
    </row>
    <row r="29" spans="1:18" ht="12">
      <c r="A29" s="268">
        <v>23</v>
      </c>
      <c r="B29" s="276" t="s">
        <v>336</v>
      </c>
      <c r="C29" s="276" t="s">
        <v>337</v>
      </c>
      <c r="D29" s="276"/>
      <c r="E29" s="276"/>
      <c r="F29" s="276" t="s">
        <v>314</v>
      </c>
      <c r="G29" s="276">
        <v>1976</v>
      </c>
      <c r="H29" s="276"/>
      <c r="I29" s="276"/>
      <c r="J29" s="276">
        <v>6</v>
      </c>
      <c r="K29" s="273"/>
      <c r="L29" s="273">
        <v>10000</v>
      </c>
      <c r="M29" s="272" t="s">
        <v>338</v>
      </c>
      <c r="N29" s="272" t="s">
        <v>339</v>
      </c>
      <c r="O29" s="272" t="s">
        <v>338</v>
      </c>
      <c r="P29" s="272" t="s">
        <v>339</v>
      </c>
      <c r="Q29" s="272"/>
      <c r="R29" s="272"/>
    </row>
    <row r="30" spans="1:18" ht="12">
      <c r="A30" s="269">
        <v>24</v>
      </c>
      <c r="B30" s="276" t="s">
        <v>340</v>
      </c>
      <c r="C30" s="276" t="s">
        <v>341</v>
      </c>
      <c r="D30" s="276"/>
      <c r="E30" s="276"/>
      <c r="F30" s="276" t="s">
        <v>66</v>
      </c>
      <c r="G30" s="276">
        <v>2004</v>
      </c>
      <c r="H30" s="276"/>
      <c r="I30" s="276">
        <v>1389</v>
      </c>
      <c r="J30" s="276">
        <v>5</v>
      </c>
      <c r="K30" s="273"/>
      <c r="L30" s="273">
        <v>10000</v>
      </c>
      <c r="M30" s="272" t="s">
        <v>338</v>
      </c>
      <c r="N30" s="272" t="s">
        <v>339</v>
      </c>
      <c r="O30" s="272" t="s">
        <v>338</v>
      </c>
      <c r="P30" s="272" t="s">
        <v>339</v>
      </c>
      <c r="Q30" s="272"/>
      <c r="R30" s="272"/>
    </row>
  </sheetData>
  <sheetProtection/>
  <mergeCells count="13">
    <mergeCell ref="E4:E5"/>
    <mergeCell ref="D4:D5"/>
    <mergeCell ref="B4:B5"/>
    <mergeCell ref="M4:N4"/>
    <mergeCell ref="O4:P4"/>
    <mergeCell ref="Q4:R4"/>
    <mergeCell ref="J4:J5"/>
    <mergeCell ref="C4:C5"/>
    <mergeCell ref="A4:A5"/>
    <mergeCell ref="I4:I5"/>
    <mergeCell ref="H4:H5"/>
    <mergeCell ref="G4:G5"/>
    <mergeCell ref="F4:F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Danuta Słowik</cp:lastModifiedBy>
  <cp:lastPrinted>2015-12-09T17:28:18Z</cp:lastPrinted>
  <dcterms:created xsi:type="dcterms:W3CDTF">2007-01-30T13:01:46Z</dcterms:created>
  <dcterms:modified xsi:type="dcterms:W3CDTF">2019-01-02T08:26:10Z</dcterms:modified>
  <cp:category/>
  <cp:version/>
  <cp:contentType/>
  <cp:contentStatus/>
</cp:coreProperties>
</file>